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kyny pro vyplnění" sheetId="1" state="visible" r:id="rId2"/>
    <sheet name="Stavba" sheetId="2" state="visible" r:id="rId3"/>
    <sheet name="VzorPolozky" sheetId="3" state="hidden" r:id="rId4"/>
    <sheet name="Rozpočet Pol" sheetId="4" state="visible" r:id="rId5"/>
  </sheets>
  <externalReferences>
    <externalReference r:id="rId6"/>
  </externalReferences>
  <definedNames>
    <definedName function="false" hidden="false" localSheetId="3" name="_xlnm.Print_Area" vbProcedure="false">'Rozpočet Pol'!$A$1:$U$240</definedName>
    <definedName function="false" hidden="false" localSheetId="1" name="_xlnm.Print_Area" vbProcedure="false">Stavba!$A$1:$J$78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Stavba!$C$3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Stavba!$D$13:$G$13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Stavba!$D$3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Stavba!$D$10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Stavba!$C$10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krouhleni" vbProcedure="false">Stavba!$G$27</definedName>
    <definedName function="false" hidden="false" name="Zhotovitel" vbProcedure="false">Stavba!$D$11:$G$11</definedName>
    <definedName function="false" hidden="false" localSheetId="1" name="CelkemDPHVypocet" vbProcedure="false">Stavba!$H$40</definedName>
    <definedName function="false" hidden="false" localSheetId="1" name="CenaCelkemVypocet" vbProcedure="false">Stavba!$I$40</definedName>
    <definedName function="false" hidden="false" localSheetId="1" name="CisloStavby" vbProcedure="false">Stavba!$C$2</definedName>
    <definedName function="false" hidden="false" localSheetId="1" name="DIČ" vbProcedure="false">Stavba!$I$12</definedName>
    <definedName function="false" hidden="false" localSheetId="1" name="dpsc" vbProcedure="false">Stavba!$C$13</definedName>
    <definedName function="false" hidden="false" localSheetId="1" name="IČO" vbProcedure="false">Stavba!$I$11</definedName>
    <definedName function="false" hidden="false" localSheetId="1" name="NazevStavby" vbProcedure="false">Stavba!$D$2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Stavba!$D$7</definedName>
    <definedName function="false" hidden="false" localSheetId="1" name="onazev" vbProcedure="false">Stavba!$D$6</definedName>
    <definedName function="false" hidden="false" localSheetId="1" name="opsc" vbProcedure="false">Stavba!$C$7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Stavba!$F$40</definedName>
    <definedName function="false" hidden="false" localSheetId="1" name="ZakladDPHZaklVypocet" vbProcedure="false">Stavba!$G$40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sharedStrings.xml><?xml version="1.0" encoding="utf-8"?>
<sst xmlns="http://schemas.openxmlformats.org/spreadsheetml/2006/main" count="1088" uniqueCount="539">
  <si>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</si>
  <si>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</si>
  <si>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</si>
  <si>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</t>
  </si>
  <si>
    <t xml:space="preserve">Zakázka:</t>
  </si>
  <si>
    <t xml:space="preserve">PŘÍSTAVBA HASIČSKÉ ZBROJNICE</t>
  </si>
  <si>
    <t xml:space="preserve">Misto</t>
  </si>
  <si>
    <t xml:space="preserve">Ústí nad Orlicí - Černovír</t>
  </si>
  <si>
    <t xml:space="preserve">Rozpočet:</t>
  </si>
  <si>
    <t xml:space="preserve">Objednatel:</t>
  </si>
  <si>
    <t xml:space="preserve">Město Ústí nad Orlicí</t>
  </si>
  <si>
    <t xml:space="preserve">IČ:</t>
  </si>
  <si>
    <t xml:space="preserve">00279676</t>
  </si>
  <si>
    <t xml:space="preserve">Sychrova ulice 16</t>
  </si>
  <si>
    <t xml:space="preserve">DIČ:</t>
  </si>
  <si>
    <t xml:space="preserve">56224</t>
  </si>
  <si>
    <t xml:space="preserve">Ústí nad Orlicí</t>
  </si>
  <si>
    <t xml:space="preserve">Projektant:</t>
  </si>
  <si>
    <t xml:space="preserve">Zhotovitel:</t>
  </si>
  <si>
    <t xml:space="preserve">Vypracoval:</t>
  </si>
  <si>
    <t xml:space="preserve">SBB Česká Třebová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</si>
  <si>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</si>
  <si>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</si>
  <si>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</si>
  <si>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</si>
  <si>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</si>
  <si>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</si>
  <si>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</si>
  <si>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</si>
  <si>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</si>
  <si>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</si>
  <si>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</si>
  <si>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</si>
  <si>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</si>
  <si>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</si>
  <si>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</si>
  <si>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</si>
  <si>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</si>
  <si>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</si>
  <si>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</si>
  <si>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</si>
  <si>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</si>
  <si>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</si>
  <si>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</si>
  <si>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</si>
  <si>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</si>
  <si>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</si>
  <si>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</si>
  <si>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</si>
  <si>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</si>
  <si>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Rozpočet</t>
  </si>
  <si>
    <t xml:space="preserve">Celkem za stavbu</t>
  </si>
  <si>
    <t xml:space="preserve">Rekapitulace dílů</t>
  </si>
  <si>
    <t xml:space="preserve">Typ dílu</t>
  </si>
  <si>
    <t xml:space="preserve">1</t>
  </si>
  <si>
    <t xml:space="preserve">Zemní práce</t>
  </si>
  <si>
    <t xml:space="preserve">2</t>
  </si>
  <si>
    <t xml:space="preserve">Základy,zvláštní zakládání</t>
  </si>
  <si>
    <t xml:space="preserve">3</t>
  </si>
  <si>
    <t xml:space="preserve">Svislé a kompletní konstrukce</t>
  </si>
  <si>
    <t xml:space="preserve">4</t>
  </si>
  <si>
    <t xml:space="preserve">Vodorovné konstrukce</t>
  </si>
  <si>
    <t xml:space="preserve">5</t>
  </si>
  <si>
    <t xml:space="preserve">Komunikace</t>
  </si>
  <si>
    <t xml:space="preserve">61</t>
  </si>
  <si>
    <t xml:space="preserve">Upravy povrchů vnitřní</t>
  </si>
  <si>
    <t xml:space="preserve">62</t>
  </si>
  <si>
    <t xml:space="preserve">Upravy povrchů vnější</t>
  </si>
  <si>
    <t xml:space="preserve">63</t>
  </si>
  <si>
    <t xml:space="preserve">Podlahy a podlahové konstrukce</t>
  </si>
  <si>
    <t xml:space="preserve">64</t>
  </si>
  <si>
    <t xml:space="preserve">Výplně otvorů</t>
  </si>
  <si>
    <t xml:space="preserve">91</t>
  </si>
  <si>
    <t xml:space="preserve">Doplňující práce na komunikaci</t>
  </si>
  <si>
    <t xml:space="preserve">93</t>
  </si>
  <si>
    <t xml:space="preserve">Dokončovací práce inž.staveb</t>
  </si>
  <si>
    <t xml:space="preserve">95</t>
  </si>
  <si>
    <t xml:space="preserve">Dokončovací kce na pozem.stav.</t>
  </si>
  <si>
    <t xml:space="preserve">96</t>
  </si>
  <si>
    <t xml:space="preserve">Bourání konstrukcí</t>
  </si>
  <si>
    <t xml:space="preserve">99</t>
  </si>
  <si>
    <t xml:space="preserve">Staveništní přesun hmot</t>
  </si>
  <si>
    <t xml:space="preserve">711</t>
  </si>
  <si>
    <t xml:space="preserve">Izolace proti vodě</t>
  </si>
  <si>
    <t xml:space="preserve">712</t>
  </si>
  <si>
    <t xml:space="preserve">Živičné krytiny</t>
  </si>
  <si>
    <t xml:space="preserve">713</t>
  </si>
  <si>
    <t xml:space="preserve">Izolace tepelné</t>
  </si>
  <si>
    <t xml:space="preserve">728</t>
  </si>
  <si>
    <t xml:space="preserve">Vzduchotechnika</t>
  </si>
  <si>
    <t xml:space="preserve">730</t>
  </si>
  <si>
    <t xml:space="preserve">Technika prostředí staveb</t>
  </si>
  <si>
    <t xml:space="preserve">762</t>
  </si>
  <si>
    <t xml:space="preserve">Konstrukce tesařské</t>
  </si>
  <si>
    <t xml:space="preserve">764</t>
  </si>
  <si>
    <t xml:space="preserve">Konstrukce klempířské</t>
  </si>
  <si>
    <t xml:space="preserve">766</t>
  </si>
  <si>
    <t xml:space="preserve">Konstrukce truhlářské</t>
  </si>
  <si>
    <t xml:space="preserve">767</t>
  </si>
  <si>
    <t xml:space="preserve">Konstrukce zámečnické</t>
  </si>
  <si>
    <t xml:space="preserve">771</t>
  </si>
  <si>
    <t xml:space="preserve">Podlahy z dlaždic a obklady</t>
  </si>
  <si>
    <t xml:space="preserve">776</t>
  </si>
  <si>
    <t xml:space="preserve">Podlahy povlakové</t>
  </si>
  <si>
    <t xml:space="preserve">777</t>
  </si>
  <si>
    <t xml:space="preserve">Podlahy ze syntetických hmot</t>
  </si>
  <si>
    <t xml:space="preserve">781</t>
  </si>
  <si>
    <t xml:space="preserve">Obklady keramické</t>
  </si>
  <si>
    <t xml:space="preserve">783</t>
  </si>
  <si>
    <t xml:space="preserve">Nátěry</t>
  </si>
  <si>
    <t xml:space="preserve">784</t>
  </si>
  <si>
    <t xml:space="preserve">Malby</t>
  </si>
  <si>
    <t xml:space="preserve">M21</t>
  </si>
  <si>
    <t xml:space="preserve">Elektromontáže</t>
  </si>
  <si>
    <t xml:space="preserve">Položkový rozpočet </t>
  </si>
  <si>
    <t xml:space="preserve">Z:</t>
  </si>
  <si>
    <t xml:space="preserve">O:</t>
  </si>
  <si>
    <t xml:space="preserve">R:</t>
  </si>
  <si>
    <t xml:space="preserve">#TypZaznamu#</t>
  </si>
  <si>
    <t xml:space="preserve">S:</t>
  </si>
  <si>
    <t xml:space="preserve">STA</t>
  </si>
  <si>
    <t xml:space="preserve">OBJ</t>
  </si>
  <si>
    <t xml:space="preserve">ROZ</t>
  </si>
  <si>
    <t xml:space="preserve">C:</t>
  </si>
  <si>
    <t xml:space="preserve">CAS_STR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</si>
  <si>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</si>
  <si>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</si>
  <si>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</si>
  <si>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</si>
  <si>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</si>
  <si>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</si>
  <si>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</si>
  <si>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</si>
  <si>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</si>
  <si>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</si>
  <si>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</si>
  <si>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</si>
  <si>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</si>
  <si>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</si>
  <si>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</si>
  <si>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</si>
  <si>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</si>
  <si>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</t>
  </si>
  <si>
    <t xml:space="preserve">Nhod / MJ</t>
  </si>
  <si>
    <t xml:space="preserve">Nhod celk.</t>
  </si>
  <si>
    <t xml:space="preserve">Díl:</t>
  </si>
  <si>
    <t xml:space="preserve">DIL</t>
  </si>
  <si>
    <t xml:space="preserve">121101100R00</t>
  </si>
  <si>
    <t xml:space="preserve">Sejmutí ornice, pl. do 400 m2, přemístění do 50 m</t>
  </si>
  <si>
    <t xml:space="preserve">m3</t>
  </si>
  <si>
    <t xml:space="preserve">POL1_0</t>
  </si>
  <si>
    <t xml:space="preserve">131201201R00</t>
  </si>
  <si>
    <t xml:space="preserve">Hloubení zapažených jam v hor.3 do 100 m3, stavební jáma</t>
  </si>
  <si>
    <t xml:space="preserve">131201209R00</t>
  </si>
  <si>
    <t xml:space="preserve">Příplatek za lepivost - hloubení zapaž.jam v hor.3</t>
  </si>
  <si>
    <t xml:space="preserve">132201110R00</t>
  </si>
  <si>
    <t xml:space="preserve">Hloubení rýh š.do 60 cm v hor.3 do 50 m3, STROJNĚ, přístavba</t>
  </si>
  <si>
    <t xml:space="preserve">132201119R00</t>
  </si>
  <si>
    <t xml:space="preserve">Příplatek za lepivost - hloubení rýh 60 cm v hor.3, přístavba</t>
  </si>
  <si>
    <t xml:space="preserve">Hloubení rýh š.do 60 cm v hor.3 do 50 m3, STROJNĚ, opěrná zeď</t>
  </si>
  <si>
    <t xml:space="preserve">Příplatek za lepivost - hloubení rýh 60 cm v hor.3, opěrná zeď</t>
  </si>
  <si>
    <t xml:space="preserve">162301102R00</t>
  </si>
  <si>
    <t xml:space="preserve">Vodorovné přemístění výkopku z hor.1-4 do 1000 m</t>
  </si>
  <si>
    <t xml:space="preserve">162701109R00</t>
  </si>
  <si>
    <t xml:space="preserve">Příplatek k vod. přemístění hor.1-4 za další 1 km</t>
  </si>
  <si>
    <t xml:space="preserve">182301124R00</t>
  </si>
  <si>
    <t xml:space="preserve">Rozprostření ornice, svah, tl. 20-25 cm, do 500 m2</t>
  </si>
  <si>
    <t xml:space="preserve">m2</t>
  </si>
  <si>
    <t xml:space="preserve">199000002R00</t>
  </si>
  <si>
    <t xml:space="preserve">Poplatek za skládku horniny 1- 4</t>
  </si>
  <si>
    <t xml:space="preserve">273321311R00</t>
  </si>
  <si>
    <t xml:space="preserve">Železobeton základových desek C 16/20</t>
  </si>
  <si>
    <t xml:space="preserve">273351215R00</t>
  </si>
  <si>
    <t xml:space="preserve">Bednění stěn základových desek - zřízení</t>
  </si>
  <si>
    <t xml:space="preserve">273351216R00</t>
  </si>
  <si>
    <t xml:space="preserve">Bednění stěn základových desek - odstranění</t>
  </si>
  <si>
    <t xml:space="preserve">273361921RT4</t>
  </si>
  <si>
    <t xml:space="preserve">Výztuž základových desek ze svařovaných sítí, průměr drátu  6,0, oka 100/100 mm KH30</t>
  </si>
  <si>
    <t xml:space="preserve">t</t>
  </si>
  <si>
    <t xml:space="preserve">274272160RT2</t>
  </si>
  <si>
    <t xml:space="preserve">Zdivo základové z bednicích tvárnic, tl. 50 cm, výplň tvárnic betonem C 12/15, opěrná zeď</t>
  </si>
  <si>
    <t xml:space="preserve">274321211R00</t>
  </si>
  <si>
    <t xml:space="preserve">Železobeton základových pasů C 12/15, přístavba</t>
  </si>
  <si>
    <t xml:space="preserve">Železobeton základových pasů C 12/15, opěrná zeď</t>
  </si>
  <si>
    <t xml:space="preserve">274351215RT1</t>
  </si>
  <si>
    <t xml:space="preserve">Bednění stěn základových pasů - zřízení, bednicí materiál prkna</t>
  </si>
  <si>
    <t xml:space="preserve">274351216R00</t>
  </si>
  <si>
    <t xml:space="preserve">Bednění stěn základových pasů - odstranění</t>
  </si>
  <si>
    <t xml:space="preserve">274361821R00</t>
  </si>
  <si>
    <t xml:space="preserve">Výztuž základ. pasů z betonářské oceli 10505 (R)</t>
  </si>
  <si>
    <t xml:space="preserve">271531111R00</t>
  </si>
  <si>
    <t xml:space="preserve">Polštář základu z kameniva hr. drceného 16-63 mm</t>
  </si>
  <si>
    <t xml:space="preserve">271521111R00</t>
  </si>
  <si>
    <t xml:space="preserve">Polštář základu z kameniva hr. drceného 63-125 mm</t>
  </si>
  <si>
    <t xml:space="preserve">311238115R00</t>
  </si>
  <si>
    <t xml:space="preserve">Zdivo z pálených tvárnic, tl. 30 cm pero-drážka, P10 na maltu MVC 5, tl.zdi 300 mm</t>
  </si>
  <si>
    <t xml:space="preserve">311238634R00</t>
  </si>
  <si>
    <t xml:space="preserve">Zdivo z pálených tvárnic, tl. 38 cm, zlepšené tepelné vlastnosti, na zdící pěnu, P8, tl.zdi 380 mm</t>
  </si>
  <si>
    <t xml:space="preserve">311238915R00</t>
  </si>
  <si>
    <t xml:space="preserve">Vrstva z pálených tvárnic, tl. 38 cm – zakládací cihla, na zdící pěnu, P10, tl. zdi 380 mm</t>
  </si>
  <si>
    <t xml:space="preserve">m</t>
  </si>
  <si>
    <t xml:space="preserve">311998114R00</t>
  </si>
  <si>
    <t xml:space="preserve">Izolace kolem oken z XPS tl. 40 mm, šířky 200 mm</t>
  </si>
  <si>
    <t xml:space="preserve">317168111R00</t>
  </si>
  <si>
    <t xml:space="preserve">Překlad keramobetonový, plochý 115x71x1000 mm</t>
  </si>
  <si>
    <t xml:space="preserve">kus</t>
  </si>
  <si>
    <t xml:space="preserve">317168112R00</t>
  </si>
  <si>
    <t xml:space="preserve">Překlad keramobetonový, plochý 115x71x1250 mm</t>
  </si>
  <si>
    <t xml:space="preserve">317168131R00</t>
  </si>
  <si>
    <t xml:space="preserve">Překlad keramobetonový, vysoký 70x235x1250 mm</t>
  </si>
  <si>
    <t xml:space="preserve">317168132R00</t>
  </si>
  <si>
    <t xml:space="preserve">Překlad  keramobetonový, vysoký 70x235x1500 mm</t>
  </si>
  <si>
    <t xml:space="preserve">317168134R00</t>
  </si>
  <si>
    <t xml:space="preserve">Překlad  keramobetonový, vysoký 70x235x2000 mm</t>
  </si>
  <si>
    <t xml:space="preserve">317168135R00</t>
  </si>
  <si>
    <t xml:space="preserve">Překlad  keramobetonový, vysoký 70x235x2250 mm</t>
  </si>
  <si>
    <t xml:space="preserve">342248152R00</t>
  </si>
  <si>
    <t xml:space="preserve">Příčky z pálených tvárnic, tl. 11,5 cm, na zdící pěnu, tl.příček 115 mm</t>
  </si>
  <si>
    <t xml:space="preserve">342264051RT1</t>
  </si>
  <si>
    <t xml:space="preserve">Podhled sádrokartonový na zavěšenou ocel. konstr., desky standard tl. 12,5 mm, bez izolace</t>
  </si>
  <si>
    <t xml:space="preserve">411120033RAC</t>
  </si>
  <si>
    <t xml:space="preserve">Strop montovaný ze ŽB stropních panelů tl. 26,5 cm, panely PPD .../268 (8 lan, prům. 12,5 mm)</t>
  </si>
  <si>
    <t xml:space="preserve">POL2_0</t>
  </si>
  <si>
    <t xml:space="preserve">411321313R00</t>
  </si>
  <si>
    <t xml:space="preserve">Stropy deskové ze železobetonu C 16/20, vyrovnávka panelů a spár, tl. do 50 mm</t>
  </si>
  <si>
    <t xml:space="preserve">413941123RT3</t>
  </si>
  <si>
    <t xml:space="preserve">Osazení válcovaných nosníků ve stropech č. 14 - 22, včetně dodávky profilu I č. 16</t>
  </si>
  <si>
    <t xml:space="preserve">417321315R00</t>
  </si>
  <si>
    <t xml:space="preserve">Ztužující pásy a věnce z betonu železového C 20/25</t>
  </si>
  <si>
    <t xml:space="preserve">417351115R00</t>
  </si>
  <si>
    <t xml:space="preserve">Bednění ztužujících pásů a věnců - zřízení</t>
  </si>
  <si>
    <t xml:space="preserve">417351116R00</t>
  </si>
  <si>
    <t xml:space="preserve">Bednění ztužujících pásů a věnců - odstranění</t>
  </si>
  <si>
    <t xml:space="preserve">417351215RT2</t>
  </si>
  <si>
    <t xml:space="preserve">Bednění věnců cihelnou věncovkou bez izolantu, věncovka 7 x 33 x 23,8 cm</t>
  </si>
  <si>
    <t xml:space="preserve">417361221R00</t>
  </si>
  <si>
    <t xml:space="preserve">Výztuž ztužujících pásů a věnců z oceli 10216(E)</t>
  </si>
  <si>
    <t xml:space="preserve">561121111R00</t>
  </si>
  <si>
    <t xml:space="preserve">Podklad z mechanicky zpevněné zeminy </t>
  </si>
  <si>
    <t xml:space="preserve">564231111R00</t>
  </si>
  <si>
    <t xml:space="preserve">Podklad ze štěrkopísku po zhutnění tloušťky 10 cm</t>
  </si>
  <si>
    <t xml:space="preserve">564261111R00</t>
  </si>
  <si>
    <t xml:space="preserve">Podklad ze štěrkopísku po zhutnění tloušťky 20 cm</t>
  </si>
  <si>
    <t xml:space="preserve">564751111R00</t>
  </si>
  <si>
    <t xml:space="preserve">Podklad z kameniva drceného vel.32-63 mm,tl. 15 cm</t>
  </si>
  <si>
    <t xml:space="preserve">564831111RT2</t>
  </si>
  <si>
    <t xml:space="preserve">Podklad ze štěrkodrti po zhutnění tloušťky 10 cm, štěrkodrť frakce 0-32 mm</t>
  </si>
  <si>
    <t xml:space="preserve">596215021R00</t>
  </si>
  <si>
    <t xml:space="preserve">Kladení zámkové dlažby tl. 6 cm do drtě tl. 4 cm</t>
  </si>
  <si>
    <t xml:space="preserve">596215040R00</t>
  </si>
  <si>
    <t xml:space="preserve">Kladení zámkové dlažby tl. 8 cm do drtě tl. 4 cm</t>
  </si>
  <si>
    <t xml:space="preserve">596291111R00</t>
  </si>
  <si>
    <t xml:space="preserve">Řezání zámkové dlažby tl. 60 mm</t>
  </si>
  <si>
    <t xml:space="preserve">596291113R00</t>
  </si>
  <si>
    <t xml:space="preserve">Řezání zámkové dlažby tl. 80 mm </t>
  </si>
  <si>
    <t xml:space="preserve">611472111R00</t>
  </si>
  <si>
    <t xml:space="preserve">Omítka stropu klasická, se štukem ze suché směsi</t>
  </si>
  <si>
    <t xml:space="preserve">611481211RT2</t>
  </si>
  <si>
    <t xml:space="preserve">Montáž výztužné sítě (perlinky) do stěrky-stropy, včetně výztužné sítě a stěrkového tmelu Baumit</t>
  </si>
  <si>
    <t xml:space="preserve">612472181R00</t>
  </si>
  <si>
    <t xml:space="preserve">Omítka stěn, jádro míchané, štuk ze suché směsi</t>
  </si>
  <si>
    <t xml:space="preserve">612481211RT2</t>
  </si>
  <si>
    <t xml:space="preserve">Montáž výztužné sítě (perlinky) do stěrky-stěny, včetně výztužné sítě a stěrkového tmelu Baumit</t>
  </si>
  <si>
    <t xml:space="preserve">622472112R00</t>
  </si>
  <si>
    <t xml:space="preserve">Omítka stěn vnější ze SMS štuková slož. II. ručně</t>
  </si>
  <si>
    <t xml:space="preserve">622481211RT2</t>
  </si>
  <si>
    <t xml:space="preserve">631312611R00</t>
  </si>
  <si>
    <t xml:space="preserve">Mazanina betonová tl. 5 - 8 cm C 16/20, podlahy ve II.NP</t>
  </si>
  <si>
    <t xml:space="preserve">631313611R00</t>
  </si>
  <si>
    <t xml:space="preserve">Mazanina betonová tl. 8 - 12 cm C 16/20, podlahy v I.NP</t>
  </si>
  <si>
    <t xml:space="preserve">631361921RT2</t>
  </si>
  <si>
    <t xml:space="preserve">Výztuž mazanin svařovanou sítí, průměr drátu  5,0, oka 100/100 mm KD35</t>
  </si>
  <si>
    <t xml:space="preserve">642941111RT1</t>
  </si>
  <si>
    <t xml:space="preserve">Pouzdro pro posuvné dveře jednostranné, do zdiva, jednostranné pouzdro 600/1970 mm</t>
  </si>
  <si>
    <t xml:space="preserve">642941111RT3</t>
  </si>
  <si>
    <t xml:space="preserve">Pouzdro pro posuvné dveře jednostranné, do zdiva, jednostranné pouzdro 800/1970 mm</t>
  </si>
  <si>
    <t xml:space="preserve">642942111RT2</t>
  </si>
  <si>
    <t xml:space="preserve">Osazení zárubní dveřních ocelových, pl. do 2,5 m2, včetně dodávky zárubně  60 x 197 x 11 cm</t>
  </si>
  <si>
    <t xml:space="preserve">642942111RT4</t>
  </si>
  <si>
    <t xml:space="preserve">Osazení zárubní dveřních ocelových, pl. do 2,5 m2, včetně dodávky zárubně  80 x 197 x 11 cm</t>
  </si>
  <si>
    <t xml:space="preserve">642942990RT0</t>
  </si>
  <si>
    <t xml:space="preserve">Gar.vrata č.14, sekční, el.pohon, dálk.ovládání, prosvětlovací okna, vč,montáže, rozm. 300x293 cm</t>
  </si>
  <si>
    <t xml:space="preserve">642942990RT4</t>
  </si>
  <si>
    <t xml:space="preserve">Gar.vratač.15, sekční, s požární odolností, el.pohon, dálk.ovládání, s integr.dveřmi</t>
  </si>
  <si>
    <t xml:space="preserve">916561111RT7</t>
  </si>
  <si>
    <t xml:space="preserve">Osazení záhon.obrubníků do lože z C 12/15 s opěrou, včetně obrubníku   100/5/20 cm</t>
  </si>
  <si>
    <t xml:space="preserve">592452655R</t>
  </si>
  <si>
    <t xml:space="preserve">Dlažba betonová zámková, přírodní 20x10x8, povrch STANDARD (vč.prořezu 8%)</t>
  </si>
  <si>
    <t xml:space="preserve">POL3_0</t>
  </si>
  <si>
    <t xml:space="preserve">59245308R</t>
  </si>
  <si>
    <t xml:space="preserve">Dlažba betonová zámková, přírodní  20x10x6 cm, (vč.prořezu 8%)</t>
  </si>
  <si>
    <t xml:space="preserve">931961115RR1</t>
  </si>
  <si>
    <t xml:space="preserve">Vložky do dilatačních spár, polystyren, tl 30 mm, XPS</t>
  </si>
  <si>
    <t xml:space="preserve">952901111R00</t>
  </si>
  <si>
    <t xml:space="preserve">Vyčištění budov o výšce podlaží do 4 m</t>
  </si>
  <si>
    <t xml:space="preserve">962031116R00</t>
  </si>
  <si>
    <t xml:space="preserve">Bourání příček z cihel pálených plných tl. 140 mm</t>
  </si>
  <si>
    <t xml:space="preserve">962032231R00</t>
  </si>
  <si>
    <t xml:space="preserve">Bourání zdiva z cihel pálených na MVC</t>
  </si>
  <si>
    <t xml:space="preserve">998011002R00</t>
  </si>
  <si>
    <t xml:space="preserve">Přesun hmot pro budovy zděné výšky do 12 m</t>
  </si>
  <si>
    <t xml:space="preserve">711111001RZ1</t>
  </si>
  <si>
    <t xml:space="preserve">Izolace proti vlhkosti vodor. nátěr ALP za studena, 1x nátěr - včetně dodávky penetračního laku ALP</t>
  </si>
  <si>
    <t xml:space="preserve">711112001RZ1</t>
  </si>
  <si>
    <t xml:space="preserve">Izolace proti vlhkosti svis. nátěr ALP, za studena, 1x nátěr - včetně dodávky asfaltového laku</t>
  </si>
  <si>
    <t xml:space="preserve">711141559RY5</t>
  </si>
  <si>
    <t xml:space="preserve">Izolace proti vlhk. vodorovná pásy přitavením, vč.dod. Asf.pásu s AL vložkou tl. 4,0 mm, asf.pás tl. 4,0 mm s minerálním posypem</t>
  </si>
  <si>
    <t xml:space="preserve">711142559RY1</t>
  </si>
  <si>
    <t xml:space="preserve">Izolace proti vlhkosti svislá pásy přitavením, 1 vrstva - včetně dod. Asf.pásuz tl. 4,0 mm, minerální posyp</t>
  </si>
  <si>
    <t xml:space="preserve">711212001RT1</t>
  </si>
  <si>
    <t xml:space="preserve">Hydroizolační povlak - nátěr, stavební chemie proti vlhkosti, spotř. 2,0 kg/m2</t>
  </si>
  <si>
    <t xml:space="preserve">711212601RT1</t>
  </si>
  <si>
    <t xml:space="preserve">Těsnicí pás do spoje podlaha - stěna, pružná těsnící páska š. 120 mm </t>
  </si>
  <si>
    <t xml:space="preserve">998711100R00</t>
  </si>
  <si>
    <t xml:space="preserve">Přesun hmot pro izolace proti vodě, výšky do 6 m</t>
  </si>
  <si>
    <t xml:space="preserve">soub</t>
  </si>
  <si>
    <t xml:space="preserve">712211111R00</t>
  </si>
  <si>
    <t xml:space="preserve">Podkladní asfaltový izolační pás přibitím</t>
  </si>
  <si>
    <t xml:space="preserve">712221111R00</t>
  </si>
  <si>
    <t xml:space="preserve">Montáž živičného šindele střech jednoduch. do 45°</t>
  </si>
  <si>
    <t xml:space="preserve">712221111R14</t>
  </si>
  <si>
    <t xml:space="preserve">Asfaltový šindel, min.tl. 4 mm barva červená, vč.prořezu 15%</t>
  </si>
  <si>
    <t xml:space="preserve">712231112R00</t>
  </si>
  <si>
    <t xml:space="preserve">Krytina živičný šindel - montáž svislého odvětrání</t>
  </si>
  <si>
    <t xml:space="preserve">712231113R00</t>
  </si>
  <si>
    <t xml:space="preserve">Krytina živičný šindel - montáž anténního prostupu</t>
  </si>
  <si>
    <t xml:space="preserve">712231114R00</t>
  </si>
  <si>
    <t xml:space="preserve">Krytina živičný šindel - montáž sněhového lapače</t>
  </si>
  <si>
    <t xml:space="preserve">712232111R00</t>
  </si>
  <si>
    <t xml:space="preserve">Krytina živičný šindel - montáž střešního okna</t>
  </si>
  <si>
    <t xml:space="preserve">712991111R00</t>
  </si>
  <si>
    <t xml:space="preserve">Oprava stávající střechy - DMTŽ stávající krytiny, D+M nový podkladní pás, nová krytina asf.šindel</t>
  </si>
  <si>
    <t xml:space="preserve">998712100R00</t>
  </si>
  <si>
    <t xml:space="preserve">Přesun hmot pro povlakové krytiny, výšky do 6 m</t>
  </si>
  <si>
    <t xml:space="preserve">713111111RU4</t>
  </si>
  <si>
    <t xml:space="preserve">Izolace tepelné stropů vrchem kladené volně, 1 vrstva - včetně dodávky polystyrenu tl. 100 mm</t>
  </si>
  <si>
    <t xml:space="preserve">713111111RV4</t>
  </si>
  <si>
    <t xml:space="preserve">Izolace tepelné stropů vrchem kladené volně, 1 vrstva - včetně dodávky minerální desky tl. 160 mm</t>
  </si>
  <si>
    <t xml:space="preserve">713111121RU1</t>
  </si>
  <si>
    <t xml:space="preserve">Izolace tepelné stropů rovných spodem, drátem, 1 vrstva - včetně dodávky minerální desky tl. 160 mm</t>
  </si>
  <si>
    <t xml:space="preserve">713111111RV3</t>
  </si>
  <si>
    <t xml:space="preserve">Izolace tepelné stropů vrchem kladené volně, 1 vrstva - včetně dodávky minerální desky tl. 120 mm</t>
  </si>
  <si>
    <t xml:space="preserve">713111211RK4</t>
  </si>
  <si>
    <t xml:space="preserve">Montáž parozábrany krovů spodem s přelepením spojů</t>
  </si>
  <si>
    <t xml:space="preserve">713121111RV1</t>
  </si>
  <si>
    <t xml:space="preserve">Izolace tepelná podlah na sucho, jednovrstvá, včetně dodávky polystyren tl. 50 mm</t>
  </si>
  <si>
    <t xml:space="preserve">713121111RV5</t>
  </si>
  <si>
    <t xml:space="preserve">Izolace tepelná podlah na sucho, jednovrstvá, včetně dodávky polystyren tl. 100 mm</t>
  </si>
  <si>
    <t xml:space="preserve">713121118R00</t>
  </si>
  <si>
    <t xml:space="preserve">Montáž dilatačního pásku podél stěn</t>
  </si>
  <si>
    <t xml:space="preserve">713131130R00</t>
  </si>
  <si>
    <t xml:space="preserve">Izolace tepelná stěn vložením do konstrukce, mezi přístavbou a opěrnou stěnou, EPS tl. 100 mm</t>
  </si>
  <si>
    <t xml:space="preserve">713131130R01</t>
  </si>
  <si>
    <t xml:space="preserve">Izolace tepelná stěn vložením do konstrukce, mezi základy přístavby a opěrnou stěnou, XPS 50 mm</t>
  </si>
  <si>
    <t xml:space="preserve">998713100R00</t>
  </si>
  <si>
    <t xml:space="preserve">Přesun hmot pro izolace tepelné, výšky do 6 m</t>
  </si>
  <si>
    <t xml:space="preserve">728101000R00</t>
  </si>
  <si>
    <t xml:space="preserve">Vzduchotechnické potrubí 60x204 mm, včetně spojek, upevňovacích spon, D+M, celkem cca 36 mb</t>
  </si>
  <si>
    <t xml:space="preserve">kpl</t>
  </si>
  <si>
    <t xml:space="preserve">728101001R00</t>
  </si>
  <si>
    <t xml:space="preserve">VZT tvarovky, kolena 90° horizontální a vertikální, dodávka včetně montáže</t>
  </si>
  <si>
    <t xml:space="preserve">728101002R00</t>
  </si>
  <si>
    <t xml:space="preserve">VZT tvarovky, mřížka-spojka se zpětnou klapkou, dodávka včetně montáže</t>
  </si>
  <si>
    <t xml:space="preserve">728101003R00</t>
  </si>
  <si>
    <t xml:space="preserve">VZT tvarovky, mřížka do zdi a do dveří, dodávka včetně montáže</t>
  </si>
  <si>
    <t xml:space="preserve">728101004R00</t>
  </si>
  <si>
    <t xml:space="preserve">D+M ventilátor s časovým doběhem a čidlem vlhkosti, regulace výkonu, max.průtok vzduchu 315 m3/hod</t>
  </si>
  <si>
    <t xml:space="preserve">728101005R00</t>
  </si>
  <si>
    <t xml:space="preserve">D+M ventilátor s časovým doběhem, regulace výkonu, max.průtok vzduchu 315 m3/hod</t>
  </si>
  <si>
    <t xml:space="preserve">728101006R00</t>
  </si>
  <si>
    <t xml:space="preserve">D+M regulátor proventilátory s hydrostatem, instalace pod omítku</t>
  </si>
  <si>
    <t xml:space="preserve">731101001R01</t>
  </si>
  <si>
    <t xml:space="preserve">Ústřední vytápění, kotel, otopná tělesa, zdravotechnické instalace, zařizovací předměty </t>
  </si>
  <si>
    <t xml:space="preserve">soubor</t>
  </si>
  <si>
    <t xml:space="preserve">762100020RAB</t>
  </si>
  <si>
    <t xml:space="preserve">Krov dřevěný, laťování, bednění celoplošné, dvojité laťování, pojistná hydroizolace</t>
  </si>
  <si>
    <t xml:space="preserve">762391000R00</t>
  </si>
  <si>
    <t xml:space="preserve">Dodávka a montáž ocelového nosného rámu, ze dvou U-profilů č.160, dl. 2x 11,3 m</t>
  </si>
  <si>
    <t xml:space="preserve">kg</t>
  </si>
  <si>
    <t xml:space="preserve">762391001R00</t>
  </si>
  <si>
    <t xml:space="preserve">Dodávka a montáž dř.podlahy u výlezu</t>
  </si>
  <si>
    <t xml:space="preserve">998762100R00</t>
  </si>
  <si>
    <t xml:space="preserve">Přesun hmot pro tesařské konstrukce, výšky do 12 m</t>
  </si>
  <si>
    <t xml:space="preserve">764323230R00</t>
  </si>
  <si>
    <t xml:space="preserve">Oplechování okapů Pz, živičná krytina, rš 330 mm</t>
  </si>
  <si>
    <t xml:space="preserve">764333220R00</t>
  </si>
  <si>
    <t xml:space="preserve">Lemování zdí na plochých střechách Pz, rš 250 mm</t>
  </si>
  <si>
    <t xml:space="preserve">764342230R00</t>
  </si>
  <si>
    <t xml:space="preserve">Lemování trub Pz, hladká krytina, D do 150 mm</t>
  </si>
  <si>
    <t xml:space="preserve">764352203R00</t>
  </si>
  <si>
    <t xml:space="preserve">Žlaby z Pz plechu podokapní půlkruhové, rš 330 mm</t>
  </si>
  <si>
    <t xml:space="preserve">764391220R00</t>
  </si>
  <si>
    <t xml:space="preserve">Závětrná lišta z Pz plechu, rš 330 mm</t>
  </si>
  <si>
    <t xml:space="preserve">764410250R00</t>
  </si>
  <si>
    <t xml:space="preserve">Oplechování parapetů včetně rohů Pz, rš 330 mm</t>
  </si>
  <si>
    <t xml:space="preserve">764454202R00</t>
  </si>
  <si>
    <t xml:space="preserve">Odpadní trouby z Pz plechu, kruhové, D 100 mm</t>
  </si>
  <si>
    <t xml:space="preserve">998764100R00</t>
  </si>
  <si>
    <t xml:space="preserve">Přesun hmot pro klempířské konstr., výšky do 12 m</t>
  </si>
  <si>
    <t xml:space="preserve">766711001R00</t>
  </si>
  <si>
    <t xml:space="preserve">Montáž oken a balkonových dveří s vypěněním</t>
  </si>
  <si>
    <t xml:space="preserve">766231111R00</t>
  </si>
  <si>
    <t xml:space="preserve">Montáž stahovacích půdních schodů, včetně dodávky (zateplené)</t>
  </si>
  <si>
    <t xml:space="preserve">766620052RA0</t>
  </si>
  <si>
    <t xml:space="preserve">Okno střešní dřevěné 78 x 118 cm</t>
  </si>
  <si>
    <t xml:space="preserve">766620051RA0</t>
  </si>
  <si>
    <t xml:space="preserve">Okno střešní dřevěné 78 x 78 cm</t>
  </si>
  <si>
    <t xml:space="preserve">766624042R00</t>
  </si>
  <si>
    <t xml:space="preserve">Montáž střešních oken rozměr 78/98 - 118 cm</t>
  </si>
  <si>
    <t xml:space="preserve">766624041R00</t>
  </si>
  <si>
    <t xml:space="preserve">Montáž střešních oken rozměr 78/78 cm</t>
  </si>
  <si>
    <t xml:space="preserve">766629302R00</t>
  </si>
  <si>
    <t xml:space="preserve">Montáž oken plastových plochy do 2,70 m2</t>
  </si>
  <si>
    <t xml:space="preserve">766629303R00</t>
  </si>
  <si>
    <t xml:space="preserve">Montáž dveří plastových plochy do 4,50 m2, balkónové dveře, vstupní dveře</t>
  </si>
  <si>
    <t xml:space="preserve">766629999R00</t>
  </si>
  <si>
    <t xml:space="preserve">Dodávka oken, balk.dveří a vstupních dveří, plastové, izolační 2-sklo, 6-komor.profil, bílé</t>
  </si>
  <si>
    <t xml:space="preserve">766661112R00</t>
  </si>
  <si>
    <t xml:space="preserve">Montáž dveří do zárubně,otevíravých 1kř.do 0,8 m</t>
  </si>
  <si>
    <t xml:space="preserve">766666112R00</t>
  </si>
  <si>
    <t xml:space="preserve">Montáž dveří posuvných, osazení závěsu, 1kř.</t>
  </si>
  <si>
    <t xml:space="preserve">766669990R00</t>
  </si>
  <si>
    <t xml:space="preserve">Dveře vnitřní otvíravé, 1 kř do 80 cm, dýhované, hladké</t>
  </si>
  <si>
    <t xml:space="preserve">766669991R01</t>
  </si>
  <si>
    <t xml:space="preserve">Dveře vnitřní posuvné, 1 kř do 80 cm, dýhované, hladké</t>
  </si>
  <si>
    <t xml:space="preserve">766669992R02</t>
  </si>
  <si>
    <t xml:space="preserve">Dveře vnitřní, 80 cm, příplatek za požární odolnost</t>
  </si>
  <si>
    <t xml:space="preserve">766670021R00</t>
  </si>
  <si>
    <t xml:space="preserve">Montáž kliky a štítku</t>
  </si>
  <si>
    <t xml:space="preserve">766694112R00</t>
  </si>
  <si>
    <t xml:space="preserve">Montáž parapetních desek š.do 30 cm,dl.do 160 cm</t>
  </si>
  <si>
    <t xml:space="preserve">766694990R00</t>
  </si>
  <si>
    <t xml:space="preserve">Dodávka parapetních desek š.do 30 cm, vnitřní, PVC standard, bílé</t>
  </si>
  <si>
    <t xml:space="preserve">766990004R00</t>
  </si>
  <si>
    <t xml:space="preserve">Nerezový žlab na mytí, 1000x500 mm</t>
  </si>
  <si>
    <t xml:space="preserve">766990005R00</t>
  </si>
  <si>
    <t xml:space="preserve">Sanitární dělící příčky na WC (dveře), 3x š. 600 mm, D+M, dveře č. 4</t>
  </si>
  <si>
    <t xml:space="preserve">766990006R00</t>
  </si>
  <si>
    <t xml:space="preserve">D+M prášková hasící přístroj, 6 kg, revize, včetně konzoly na upevnění na zeď</t>
  </si>
  <si>
    <t xml:space="preserve">766990007R00</t>
  </si>
  <si>
    <t xml:space="preserve">D+M bezpečnostních tabulek, 15 ks včetně instalace</t>
  </si>
  <si>
    <t xml:space="preserve">998766101R00</t>
  </si>
  <si>
    <t xml:space="preserve">Přesun hmot pro truhlářské konstr., výšky do 6 m</t>
  </si>
  <si>
    <t xml:space="preserve">767833100R00</t>
  </si>
  <si>
    <t xml:space="preserve">Montáž žebříků do zdiva s bočnicemi, vč.dodávky, výroba, kotvení, montáž</t>
  </si>
  <si>
    <t xml:space="preserve">767851101R00</t>
  </si>
  <si>
    <t xml:space="preserve">Montáž komínových lávek-pochůzné konstrukce</t>
  </si>
  <si>
    <t xml:space="preserve">767851102R00</t>
  </si>
  <si>
    <t xml:space="preserve">Montáž komínových lávek-části nosné konstrukce</t>
  </si>
  <si>
    <t xml:space="preserve">767851103R00</t>
  </si>
  <si>
    <t xml:space="preserve">Montáž komínových lávek-zábradlí</t>
  </si>
  <si>
    <t xml:space="preserve">767995102R00</t>
  </si>
  <si>
    <t xml:space="preserve">Výroba a montáž kov. atyp.konstrukcí , konzola na hadice 200/150/6mm, kotvení</t>
  </si>
  <si>
    <t xml:space="preserve">767999990R00</t>
  </si>
  <si>
    <t xml:space="preserve">Elektrický lanový naviják-vrátek vč.kladky, s ovládáním, 300 kg/12m, vč.montáže</t>
  </si>
  <si>
    <t xml:space="preserve">767999995R01</t>
  </si>
  <si>
    <t xml:space="preserve">Stříšky nad vstupy 184x90 cm, skleněné, ocelová pozinkovaná konstrukce, D+M</t>
  </si>
  <si>
    <t xml:space="preserve">998767101R00</t>
  </si>
  <si>
    <t xml:space="preserve">Přesun hmot pro zámečnické konstr., výšky do 6 m</t>
  </si>
  <si>
    <t xml:space="preserve">771101101R00</t>
  </si>
  <si>
    <t xml:space="preserve">Vysávání podlah prům.vysavačem pro pokládku dlažby</t>
  </si>
  <si>
    <t xml:space="preserve">771101210RT1</t>
  </si>
  <si>
    <t xml:space="preserve">Penetrace podkladu pod dlažby, penetrační nátěr</t>
  </si>
  <si>
    <t xml:space="preserve">771101310R00</t>
  </si>
  <si>
    <t xml:space="preserve">Vyčištění keramické dlažby </t>
  </si>
  <si>
    <t xml:space="preserve">771475014RT1</t>
  </si>
  <si>
    <t xml:space="preserve">Obklad soklíků keram.rovných, tmel,výška 10 cm, lepidlo a spár.hm. - stavební chemie</t>
  </si>
  <si>
    <t xml:space="preserve">771479001R00</t>
  </si>
  <si>
    <t xml:space="preserve">Řezání dlaždic keramických pro soklíky</t>
  </si>
  <si>
    <t xml:space="preserve">771575109RT2</t>
  </si>
  <si>
    <t xml:space="preserve">Montáž podlah keram.,hladké, tmel, 30x30 cm, lepidlo a spár. Hmota – stavební chemie</t>
  </si>
  <si>
    <t xml:space="preserve">771579792R00</t>
  </si>
  <si>
    <t xml:space="preserve">Příplatek za podlahy keram.v omezeném prostoru</t>
  </si>
  <si>
    <t xml:space="preserve">771579795R00</t>
  </si>
  <si>
    <t xml:space="preserve">Příplatek za spárování vodotěsnou hmotou - plošně</t>
  </si>
  <si>
    <t xml:space="preserve">597642030R</t>
  </si>
  <si>
    <t xml:space="preserve">Dlažba keramická slinutá matná 300x300x9 mm</t>
  </si>
  <si>
    <t xml:space="preserve">998771101R00</t>
  </si>
  <si>
    <t xml:space="preserve">Přesun hmot pro podlahy z dlaždic, výšky do 6 m</t>
  </si>
  <si>
    <t xml:space="preserve">776101101R00</t>
  </si>
  <si>
    <t xml:space="preserve">Vysávání podlah prům.vysavačem pod povlak.podlahy</t>
  </si>
  <si>
    <t xml:space="preserve">776101115R00</t>
  </si>
  <si>
    <t xml:space="preserve">Vyrovnání podkladů samonivelační hmotou</t>
  </si>
  <si>
    <t xml:space="preserve">776101121R00</t>
  </si>
  <si>
    <t xml:space="preserve">Provedení penetrace podkladu pod.povlak.podlahy</t>
  </si>
  <si>
    <t xml:space="preserve">776521200RV1</t>
  </si>
  <si>
    <t xml:space="preserve">Lepení povlakových podlah z dílců PVC a CV (vinyl), včetně vinylové podlahoviny tl. 2 mm</t>
  </si>
  <si>
    <t xml:space="preserve">998776101R00</t>
  </si>
  <si>
    <t xml:space="preserve">Přesun hmot pro podlahy povlakové, výšky do 6 m</t>
  </si>
  <si>
    <t xml:space="preserve">777101101R00</t>
  </si>
  <si>
    <t xml:space="preserve">Příprava podkladu - vysávání podlah prům.vysavačem</t>
  </si>
  <si>
    <t xml:space="preserve">777615114R00</t>
  </si>
  <si>
    <t xml:space="preserve">Nátěry podlah betonových  1x S 1300</t>
  </si>
  <si>
    <t xml:space="preserve">998777101R00</t>
  </si>
  <si>
    <t xml:space="preserve">Přesun hmot pro podlahy syntetické, výšky do 6 m</t>
  </si>
  <si>
    <t xml:space="preserve">781101210RT1</t>
  </si>
  <si>
    <t xml:space="preserve">Penetrace podkladu pod obklady, penetrační nátěr</t>
  </si>
  <si>
    <t xml:space="preserve">781415016RT7</t>
  </si>
  <si>
    <t xml:space="preserve">Montáž obkladů stěn, porovin.,tmel, nad 20x25 cm, lepidlo a spár.hmota – stavební chemie</t>
  </si>
  <si>
    <t xml:space="preserve">781419701R00</t>
  </si>
  <si>
    <t xml:space="preserve">Příplatek za práci v omez.prostoru,obkl.pórovinové</t>
  </si>
  <si>
    <t xml:space="preserve">781419706R00</t>
  </si>
  <si>
    <t xml:space="preserve">Příplatek za spárovací vodotěsnou hmotu - plošně</t>
  </si>
  <si>
    <t xml:space="preserve">597813663R</t>
  </si>
  <si>
    <t xml:space="preserve">Obkládačka 20x25 světle šedá mat</t>
  </si>
  <si>
    <t xml:space="preserve">998781101R00</t>
  </si>
  <si>
    <t xml:space="preserve">Přesun hmot pro obklady keramické, výšky do 6 m</t>
  </si>
  <si>
    <t xml:space="preserve">783782210R00</t>
  </si>
  <si>
    <t xml:space="preserve">Nátěr tesařských konstrukcí ochranný nátěr, 2x</t>
  </si>
  <si>
    <t xml:space="preserve">784011111R00</t>
  </si>
  <si>
    <t xml:space="preserve">Oprášení/ometení podkladu</t>
  </si>
  <si>
    <t xml:space="preserve">784011121R00</t>
  </si>
  <si>
    <t xml:space="preserve">Broušení štuků a nových omítek</t>
  </si>
  <si>
    <t xml:space="preserve">784195212R00</t>
  </si>
  <si>
    <t xml:space="preserve">Malba bílá, bez penetrace, 2 x</t>
  </si>
  <si>
    <t xml:space="preserve">210000101R00</t>
  </si>
  <si>
    <t xml:space="preserve">Elektroinstalace</t>
  </si>
  <si>
    <t xml:space="preserve">210000102R00</t>
  </si>
  <si>
    <t xml:space="preserve">Ochrana před bleskem</t>
  </si>
  <si>
    <t xml:space="preserve">210000103R00</t>
  </si>
  <si>
    <t xml:space="preserve">Slaboproudé instalace</t>
  </si>
  <si>
    <t xml:space="preserve">005111020R</t>
  </si>
  <si>
    <t xml:space="preserve">Vytyčení stavby</t>
  </si>
  <si>
    <t xml:space="preserve">Soubor</t>
  </si>
  <si>
    <t xml:space="preserve">005111021R</t>
  </si>
  <si>
    <t xml:space="preserve">Vytyčení inženýrských sítí</t>
  </si>
  <si>
    <t xml:space="preserve">005124010R</t>
  </si>
  <si>
    <t xml:space="preserve">Koordinační činnost</t>
  </si>
  <si>
    <t xml:space="preserve">005122010R</t>
  </si>
  <si>
    <t xml:space="preserve">Provoz objednatele </t>
  </si>
  <si>
    <t xml:space="preserve">005211080R</t>
  </si>
  <si>
    <t xml:space="preserve">Bezpečnostní a hygienická opatření na staveništi </t>
  </si>
  <si>
    <t xml:space="preserve">005231010R</t>
  </si>
  <si>
    <t xml:space="preserve">Revize</t>
  </si>
  <si>
    <t xml:space="preserve">005241010R</t>
  </si>
  <si>
    <t xml:space="preserve">Dokumentace skutečného provedení </t>
  </si>
  <si>
    <t xml:space="preserve">SUM</t>
  </si>
  <si>
    <t xml:space="preserve">POPUZIV</t>
  </si>
  <si>
    <t xml:space="preserve">END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</si>
</sst>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[$-405]D/M/YYYY"/>
    <numFmt numFmtId="167" formatCode="0"/>
    <numFmt numFmtId="168" formatCode="#,##0.00"/>
    <numFmt numFmtId="169" formatCode="0.00"/>
    <numFmt numFmtId="170" formatCode="#,##0"/>
    <numFmt numFmtId="171" formatCode="#,##0.00000"/>
  </numFmts>
  <fonts count="20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9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4" borderId="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70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6" fillId="3" borderId="2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3" borderId="2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13" xfId="0" applyFont="true" applyBorder="true" applyAlignment="true" applyProtection="false">
      <alignment horizontal="right" vertical="bottom" textRotation="0" wrapText="true" indent="0" shrinkToFit="true"/>
      <protection locked="true" hidden="false"/>
    </xf>
    <xf numFmtId="170" fontId="6" fillId="0" borderId="13" xfId="0" applyFont="true" applyBorder="true" applyAlignment="true" applyProtection="false">
      <alignment horizontal="right" vertical="bottom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5" borderId="27" xfId="0" applyFont="false" applyBorder="true" applyAlignment="true" applyProtection="false">
      <alignment horizontal="general" vertical="bottom" textRotation="0" wrapText="true" indent="0" shrinkToFit="true"/>
      <protection locked="true" hidden="false"/>
    </xf>
    <xf numFmtId="170" fontId="0" fillId="5" borderId="27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70" fontId="0" fillId="5" borderId="2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5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5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9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3" borderId="2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71" fontId="0" fillId="3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3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3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2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2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19" fillId="0" borderId="2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4" borderId="28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19" fillId="0" borderId="2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4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3" borderId="2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31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71" fontId="0" fillId="3" borderId="2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8" fontId="0" fillId="3" borderId="2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3" borderId="2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3" borderId="1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2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19" fillId="0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4" borderId="27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19" fillId="0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1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3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Stavitel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2" zeroHeight="false" outlineLevelRow="0" outlineLevelCol="0"/>
  <cols>
    <col collapsed="false" customWidth="true" hidden="false" outlineLevel="0" max="1025" min="1" style="0" width="8.67"/>
  </cols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81"/>
  <sheetViews>
    <sheetView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2" activeCellId="0" sqref="B2"/>
    </sheetView>
  </sheetViews>
  <sheetFormatPr defaultRowHeight="13.2" zeroHeight="false" outlineLevelRow="0" outlineLevelCol="0"/>
  <cols>
    <col collapsed="false" customWidth="true" hidden="true" outlineLevel="0" max="1" min="1" style="0" width="8.44"/>
    <col collapsed="false" customWidth="true" hidden="false" outlineLevel="0" max="2" min="2" style="0" width="9.12"/>
    <col collapsed="false" customWidth="true" hidden="false" outlineLevel="0" max="3" min="3" style="0" width="7.44"/>
    <col collapsed="false" customWidth="true" hidden="false" outlineLevel="0" max="4" min="4" style="0" width="13.43"/>
    <col collapsed="false" customWidth="true" hidden="false" outlineLevel="0" max="5" min="5" style="0" width="12.1"/>
    <col collapsed="false" customWidth="true" hidden="false" outlineLevel="0" max="6" min="6" style="0" width="11.45"/>
    <col collapsed="false" customWidth="true" hidden="false" outlineLevel="0" max="7" min="7" style="3" width="12.66"/>
    <col collapsed="false" customWidth="true" hidden="false" outlineLevel="0" max="8" min="8" style="0" width="12.66"/>
    <col collapsed="false" customWidth="true" hidden="false" outlineLevel="0" max="9" min="9" style="3" width="12.66"/>
    <col collapsed="false" customWidth="true" hidden="false" outlineLevel="0" max="10" min="10" style="3" width="6.66"/>
    <col collapsed="false" customWidth="true" hidden="false" outlineLevel="0" max="11" min="11" style="0" width="4.33"/>
    <col collapsed="false" customWidth="true" hidden="false" outlineLevel="0" max="15" min="12" style="0" width="10.65"/>
    <col collapsed="false" customWidth="true" hidden="false" outlineLevel="0" max="1025" min="16" style="0" width="9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23.25" hidden="false" customHeight="true" outlineLevel="0" collapsed="false">
      <c r="A2" s="6"/>
      <c r="B2" s="7" t="s">
        <v>4</v>
      </c>
      <c r="C2" s="8"/>
      <c r="D2" s="9" t="s">
        <v>5</v>
      </c>
      <c r="E2" s="9"/>
      <c r="F2" s="9"/>
      <c r="G2" s="9"/>
      <c r="H2" s="9"/>
      <c r="I2" s="9"/>
      <c r="J2" s="9"/>
      <c r="O2" s="10"/>
    </row>
    <row r="3" customFormat="false" ht="23.25" hidden="false" customHeight="true" outlineLevel="0" collapsed="false">
      <c r="A3" s="6"/>
      <c r="B3" s="11" t="s">
        <v>6</v>
      </c>
      <c r="C3" s="12"/>
      <c r="D3" s="13" t="s">
        <v>7</v>
      </c>
      <c r="E3" s="13"/>
      <c r="F3" s="13"/>
      <c r="G3" s="13"/>
      <c r="H3" s="13"/>
      <c r="I3" s="13"/>
      <c r="J3" s="13"/>
    </row>
    <row r="4" customFormat="false" ht="23.25" hidden="true" customHeight="true" outlineLevel="0" collapsed="false">
      <c r="A4" s="6"/>
      <c r="B4" s="14" t="s">
        <v>8</v>
      </c>
      <c r="C4" s="15"/>
      <c r="D4" s="16"/>
      <c r="E4" s="16"/>
      <c r="F4" s="17"/>
      <c r="G4" s="18"/>
      <c r="H4" s="17"/>
      <c r="I4" s="18"/>
      <c r="J4" s="19"/>
    </row>
    <row r="5" customFormat="false" ht="24" hidden="false" customHeight="true" outlineLevel="0" collapsed="false">
      <c r="A5" s="6"/>
      <c r="B5" s="20" t="s">
        <v>9</v>
      </c>
      <c r="C5" s="21"/>
      <c r="D5" s="22" t="s">
        <v>10</v>
      </c>
      <c r="E5" s="23"/>
      <c r="F5" s="23"/>
      <c r="G5" s="23"/>
      <c r="H5" s="24" t="s">
        <v>11</v>
      </c>
      <c r="I5" s="22" t="s">
        <v>12</v>
      </c>
      <c r="J5" s="25"/>
    </row>
    <row r="6" customFormat="false" ht="15.75" hidden="false" customHeight="true" outlineLevel="0" collapsed="false">
      <c r="A6" s="6"/>
      <c r="B6" s="26"/>
      <c r="C6" s="23"/>
      <c r="D6" s="22" t="s">
        <v>13</v>
      </c>
      <c r="E6" s="23"/>
      <c r="F6" s="23"/>
      <c r="G6" s="23"/>
      <c r="H6" s="24" t="s">
        <v>14</v>
      </c>
      <c r="I6" s="22"/>
      <c r="J6" s="25"/>
    </row>
    <row r="7" customFormat="false" ht="15.75" hidden="false" customHeight="true" outlineLevel="0" collapsed="false">
      <c r="A7" s="6"/>
      <c r="B7" s="27"/>
      <c r="C7" s="28" t="s">
        <v>15</v>
      </c>
      <c r="D7" s="29" t="s">
        <v>16</v>
      </c>
      <c r="E7" s="30"/>
      <c r="F7" s="30"/>
      <c r="G7" s="30"/>
      <c r="H7" s="31"/>
      <c r="I7" s="30"/>
      <c r="J7" s="32"/>
    </row>
    <row r="8" customFormat="false" ht="24" hidden="true" customHeight="true" outlineLevel="0" collapsed="false">
      <c r="A8" s="6"/>
      <c r="B8" s="20" t="s">
        <v>17</v>
      </c>
      <c r="C8" s="21"/>
      <c r="D8" s="33"/>
      <c r="E8" s="21"/>
      <c r="F8" s="21"/>
      <c r="G8" s="34"/>
      <c r="H8" s="24" t="s">
        <v>11</v>
      </c>
      <c r="I8" s="33"/>
      <c r="J8" s="25"/>
    </row>
    <row r="9" customFormat="false" ht="15.75" hidden="true" customHeight="true" outlineLevel="0" collapsed="false">
      <c r="A9" s="6"/>
      <c r="B9" s="6"/>
      <c r="C9" s="21"/>
      <c r="D9" s="33"/>
      <c r="E9" s="21"/>
      <c r="F9" s="21"/>
      <c r="G9" s="34"/>
      <c r="H9" s="24" t="s">
        <v>14</v>
      </c>
      <c r="I9" s="33"/>
      <c r="J9" s="25"/>
    </row>
    <row r="10" customFormat="false" ht="15.75" hidden="true" customHeight="true" outlineLevel="0" collapsed="false">
      <c r="A10" s="6"/>
      <c r="B10" s="35"/>
      <c r="C10" s="36"/>
      <c r="D10" s="37"/>
      <c r="E10" s="38"/>
      <c r="F10" s="38"/>
      <c r="G10" s="39"/>
      <c r="H10" s="39"/>
      <c r="I10" s="40"/>
      <c r="J10" s="32"/>
    </row>
    <row r="11" customFormat="false" ht="24" hidden="false" customHeight="true" outlineLevel="0" collapsed="false">
      <c r="A11" s="6"/>
      <c r="B11" s="20" t="s">
        <v>18</v>
      </c>
      <c r="C11" s="21"/>
      <c r="D11" s="41"/>
      <c r="E11" s="41"/>
      <c r="F11" s="41"/>
      <c r="G11" s="41"/>
      <c r="H11" s="24" t="s">
        <v>11</v>
      </c>
      <c r="I11" s="42"/>
      <c r="J11" s="25"/>
    </row>
    <row r="12" customFormat="false" ht="15.75" hidden="false" customHeight="true" outlineLevel="0" collapsed="false">
      <c r="A12" s="6"/>
      <c r="B12" s="26"/>
      <c r="C12" s="23"/>
      <c r="D12" s="42"/>
      <c r="E12" s="42"/>
      <c r="F12" s="42"/>
      <c r="G12" s="42"/>
      <c r="H12" s="24" t="s">
        <v>14</v>
      </c>
      <c r="I12" s="42"/>
      <c r="J12" s="25"/>
    </row>
    <row r="13" customFormat="false" ht="15.75" hidden="false" customHeight="true" outlineLevel="0" collapsed="false">
      <c r="A13" s="6"/>
      <c r="B13" s="27"/>
      <c r="C13" s="43"/>
      <c r="D13" s="44"/>
      <c r="E13" s="44"/>
      <c r="F13" s="44"/>
      <c r="G13" s="44"/>
      <c r="H13" s="45"/>
      <c r="I13" s="30"/>
      <c r="J13" s="32"/>
    </row>
    <row r="14" customFormat="false" ht="24" hidden="true" customHeight="true" outlineLevel="0" collapsed="false">
      <c r="A14" s="6"/>
      <c r="B14" s="46" t="s">
        <v>19</v>
      </c>
      <c r="C14" s="47"/>
      <c r="D14" s="48" t="s">
        <v>20</v>
      </c>
      <c r="E14" s="49"/>
      <c r="F14" s="49"/>
      <c r="G14" s="49"/>
      <c r="H14" s="50"/>
      <c r="I14" s="49"/>
      <c r="J14" s="51"/>
    </row>
    <row r="15" customFormat="false" ht="32.25" hidden="false" customHeight="true" outlineLevel="0" collapsed="false">
      <c r="A15" s="6"/>
      <c r="B15" s="35" t="s">
        <v>21</v>
      </c>
      <c r="C15" s="52"/>
      <c r="D15" s="39"/>
      <c r="E15" s="53"/>
      <c r="F15" s="53"/>
      <c r="G15" s="54"/>
      <c r="H15" s="54"/>
      <c r="I15" s="55" t="s">
        <v>22</v>
      </c>
      <c r="J15" s="55"/>
    </row>
    <row r="16" customFormat="false" ht="23.25" hidden="false" customHeight="true" outlineLevel="0" collapsed="false">
      <c r="A16" s="56" t="s">
        <v>23</v>
      </c>
      <c r="B16" s="57" t="s">
        <v>23</v>
      </c>
      <c r="C16" s="58"/>
      <c r="D16" s="59"/>
      <c r="E16" s="60"/>
      <c r="F16" s="60"/>
      <c r="G16" s="60"/>
      <c r="H16" s="60"/>
      <c r="I16" s="61" t="n">
        <f aca="false">SUMIF(F47:F77,A16,I47:I77)+SUMIF(F47:F77,"PSU",I47:I77)</f>
        <v>0</v>
      </c>
      <c r="J16" s="61"/>
    </row>
    <row r="17" customFormat="false" ht="23.25" hidden="false" customHeight="true" outlineLevel="0" collapsed="false">
      <c r="A17" s="56" t="s">
        <v>24</v>
      </c>
      <c r="B17" s="57" t="s">
        <v>24</v>
      </c>
      <c r="C17" s="58"/>
      <c r="D17" s="59"/>
      <c r="E17" s="60"/>
      <c r="F17" s="60"/>
      <c r="G17" s="60"/>
      <c r="H17" s="60"/>
      <c r="I17" s="61" t="n">
        <f aca="false">SUMIF(F47:F77,A17,I47:I77)</f>
        <v>0</v>
      </c>
      <c r="J17" s="61"/>
    </row>
    <row r="18" customFormat="false" ht="23.25" hidden="false" customHeight="true" outlineLevel="0" collapsed="false">
      <c r="A18" s="56" t="s">
        <v>25</v>
      </c>
      <c r="B18" s="57" t="s">
        <v>25</v>
      </c>
      <c r="C18" s="58"/>
      <c r="D18" s="59"/>
      <c r="E18" s="60"/>
      <c r="F18" s="60"/>
      <c r="G18" s="60"/>
      <c r="H18" s="60"/>
      <c r="I18" s="61" t="n">
        <f aca="false">SUMIF(F47:F77,A18,I47:I77)</f>
        <v>0</v>
      </c>
      <c r="J18" s="61"/>
    </row>
    <row r="19" customFormat="false" ht="23.25" hidden="false" customHeight="true" outlineLevel="0" collapsed="false">
      <c r="A19" s="56" t="s">
        <v>26</v>
      </c>
      <c r="B19" s="57" t="s">
        <v>27</v>
      </c>
      <c r="C19" s="58"/>
      <c r="D19" s="59"/>
      <c r="E19" s="60"/>
      <c r="F19" s="60"/>
      <c r="G19" s="60"/>
      <c r="H19" s="60"/>
      <c r="I19" s="61" t="n">
        <f aca="false">SUMIF(F47:F77,A19,I47:I77)</f>
        <v>0</v>
      </c>
      <c r="J19" s="61"/>
    </row>
    <row r="20" customFormat="false" ht="23.25" hidden="false" customHeight="true" outlineLevel="0" collapsed="false">
      <c r="A20" s="56" t="s">
        <v>28</v>
      </c>
      <c r="B20" s="57" t="s">
        <v>29</v>
      </c>
      <c r="C20" s="58"/>
      <c r="D20" s="59"/>
      <c r="E20" s="60"/>
      <c r="F20" s="60"/>
      <c r="G20" s="60"/>
      <c r="H20" s="60"/>
      <c r="I20" s="61" t="n">
        <f aca="false">SUMIF(F47:F77,A20,I47:I77)</f>
        <v>0</v>
      </c>
      <c r="J20" s="61"/>
    </row>
    <row r="21" customFormat="false" ht="23.25" hidden="false" customHeight="true" outlineLevel="0" collapsed="false">
      <c r="A21" s="6"/>
      <c r="B21" s="62" t="s">
        <v>22</v>
      </c>
      <c r="C21" s="63"/>
      <c r="D21" s="64"/>
      <c r="E21" s="65"/>
      <c r="F21" s="65"/>
      <c r="G21" s="65"/>
      <c r="H21" s="65"/>
      <c r="I21" s="66" t="n">
        <f aca="false">SUM(I16:J20)</f>
        <v>0</v>
      </c>
      <c r="J21" s="66"/>
    </row>
    <row r="22" customFormat="false" ht="33" hidden="false" customHeight="true" outlineLevel="0" collapsed="false">
      <c r="A22" s="6"/>
      <c r="B22" s="67" t="s">
        <v>30</v>
      </c>
      <c r="C22" s="58"/>
      <c r="D22" s="59"/>
      <c r="E22" s="68"/>
      <c r="F22" s="69"/>
      <c r="G22" s="70"/>
      <c r="H22" s="70"/>
      <c r="I22" s="70"/>
      <c r="J22" s="71"/>
    </row>
    <row r="23" customFormat="false" ht="23.25" hidden="false" customHeight="true" outlineLevel="0" collapsed="false">
      <c r="A23" s="6"/>
      <c r="B23" s="72" t="s">
        <v>31</v>
      </c>
      <c r="C23" s="58"/>
      <c r="D23" s="59"/>
      <c r="E23" s="73" t="n">
        <v>15</v>
      </c>
      <c r="F23" s="69" t="s">
        <v>32</v>
      </c>
      <c r="G23" s="74" t="n">
        <f aca="false">ZakladDPHSniVypocet</f>
        <v>0</v>
      </c>
      <c r="H23" s="74"/>
      <c r="I23" s="74"/>
      <c r="J23" s="71" t="str">
        <f aca="false">Mena</f>
        <v>CZK</v>
      </c>
    </row>
    <row r="24" customFormat="false" ht="23.25" hidden="false" customHeight="true" outlineLevel="0" collapsed="false">
      <c r="A24" s="6"/>
      <c r="B24" s="72" t="s">
        <v>33</v>
      </c>
      <c r="C24" s="58"/>
      <c r="D24" s="59"/>
      <c r="E24" s="73" t="n">
        <f aca="false">SazbaDPH1</f>
        <v>15</v>
      </c>
      <c r="F24" s="69" t="s">
        <v>32</v>
      </c>
      <c r="G24" s="75" t="n">
        <f aca="false">ZakladDPHSni*SazbaDPH1/100</f>
        <v>0</v>
      </c>
      <c r="H24" s="75"/>
      <c r="I24" s="75"/>
      <c r="J24" s="71" t="str">
        <f aca="false">Mena</f>
        <v>CZK</v>
      </c>
    </row>
    <row r="25" customFormat="false" ht="23.25" hidden="false" customHeight="true" outlineLevel="0" collapsed="false">
      <c r="A25" s="6"/>
      <c r="B25" s="72" t="s">
        <v>34</v>
      </c>
      <c r="C25" s="58"/>
      <c r="D25" s="59"/>
      <c r="E25" s="73" t="n">
        <v>21</v>
      </c>
      <c r="F25" s="69" t="s">
        <v>32</v>
      </c>
      <c r="G25" s="74" t="n">
        <f aca="false">ZakladDPHZaklVypocet</f>
        <v>0</v>
      </c>
      <c r="H25" s="74"/>
      <c r="I25" s="74"/>
      <c r="J25" s="71" t="str">
        <f aca="false">Mena</f>
        <v>CZK</v>
      </c>
    </row>
    <row r="26" customFormat="false" ht="23.25" hidden="false" customHeight="true" outlineLevel="0" collapsed="false">
      <c r="A26" s="6"/>
      <c r="B26" s="76" t="s">
        <v>35</v>
      </c>
      <c r="C26" s="77"/>
      <c r="D26" s="78"/>
      <c r="E26" s="79" t="n">
        <f aca="false">SazbaDPH2</f>
        <v>21</v>
      </c>
      <c r="F26" s="80" t="s">
        <v>32</v>
      </c>
      <c r="G26" s="81" t="n">
        <f aca="false">ZakladDPHZakl*SazbaDPH2/100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/>
      <c r="B27" s="20" t="s">
        <v>36</v>
      </c>
      <c r="C27" s="83"/>
      <c r="D27" s="84"/>
      <c r="E27" s="83"/>
      <c r="F27" s="85"/>
      <c r="G27" s="86" t="n">
        <f aca="false">0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37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/>
      <c r="B29" s="88" t="s">
        <v>38</v>
      </c>
      <c r="C29" s="94"/>
      <c r="D29" s="94"/>
      <c r="E29" s="94"/>
      <c r="F29" s="94"/>
      <c r="G29" s="95" t="n">
        <f aca="false">ZakladDPHSni+DPHSni+ZakladDPHZakl+DPHZakl+Zaokrouhleni</f>
        <v>0</v>
      </c>
      <c r="H29" s="95"/>
      <c r="I29" s="95"/>
      <c r="J29" s="96" t="s">
        <v>39</v>
      </c>
    </row>
    <row r="30" customFormat="false" ht="12.75" hidden="false" customHeight="true" outlineLevel="0" collapsed="false">
      <c r="A30" s="6"/>
      <c r="B30" s="6"/>
      <c r="C30" s="21"/>
      <c r="D30" s="21"/>
      <c r="E30" s="21"/>
      <c r="F30" s="21"/>
      <c r="G30" s="34"/>
      <c r="H30" s="21"/>
      <c r="I30" s="34"/>
      <c r="J30" s="97"/>
    </row>
    <row r="31" customFormat="false" ht="30" hidden="false" customHeight="true" outlineLevel="0" collapsed="false">
      <c r="A31" s="6"/>
      <c r="B31" s="6"/>
      <c r="C31" s="21"/>
      <c r="D31" s="21"/>
      <c r="E31" s="21"/>
      <c r="F31" s="21"/>
      <c r="G31" s="34"/>
      <c r="H31" s="21"/>
      <c r="I31" s="34"/>
      <c r="J31" s="97"/>
    </row>
    <row r="32" customFormat="false" ht="18.75" hidden="false" customHeight="true" outlineLevel="0" collapsed="false">
      <c r="A32" s="6"/>
      <c r="B32" s="98"/>
      <c r="C32" s="99" t="s">
        <v>40</v>
      </c>
      <c r="D32" s="100"/>
      <c r="E32" s="100"/>
      <c r="F32" s="99" t="s">
        <v>41</v>
      </c>
      <c r="G32" s="101" t="n">
        <v>43958</v>
      </c>
      <c r="H32" s="102"/>
      <c r="I32" s="100"/>
      <c r="J32" s="97"/>
    </row>
    <row r="33" customFormat="false" ht="47.25" hidden="false" customHeight="true" outlineLevel="0" collapsed="false">
      <c r="A33" s="6"/>
      <c r="B33" s="6"/>
      <c r="C33" s="21"/>
      <c r="D33" s="21"/>
      <c r="E33" s="21"/>
      <c r="F33" s="21"/>
      <c r="G33" s="34"/>
      <c r="H33" s="21"/>
      <c r="I33" s="34"/>
      <c r="J33" s="97"/>
    </row>
    <row r="34" s="1" customFormat="true" ht="18.75" hidden="false" customHeight="true" outlineLevel="0" collapsed="false">
      <c r="A34" s="103"/>
      <c r="B34" s="103"/>
      <c r="C34" s="104"/>
      <c r="D34" s="105"/>
      <c r="E34" s="105"/>
      <c r="F34" s="104"/>
      <c r="G34" s="106"/>
      <c r="H34" s="105"/>
      <c r="I34" s="106"/>
      <c r="J34" s="107"/>
    </row>
    <row r="35" customFormat="false" ht="12.75" hidden="false" customHeight="true" outlineLevel="0" collapsed="false">
      <c r="A35" s="6"/>
      <c r="B35" s="6"/>
      <c r="C35" s="21"/>
      <c r="D35" s="108" t="s">
        <v>42</v>
      </c>
      <c r="E35" s="108"/>
      <c r="F35" s="21"/>
      <c r="G35" s="34"/>
      <c r="H35" s="109" t="s">
        <v>43</v>
      </c>
      <c r="I35" s="34"/>
      <c r="J35" s="97"/>
    </row>
    <row r="36" customFormat="false" ht="13.5" hidden="false" customHeight="true" outlineLevel="0" collapsed="false">
      <c r="A36" s="110"/>
      <c r="B36" s="110"/>
      <c r="C36" s="111"/>
      <c r="D36" s="111"/>
      <c r="E36" s="111"/>
      <c r="F36" s="111"/>
      <c r="G36" s="112"/>
      <c r="H36" s="111"/>
      <c r="I36" s="112"/>
      <c r="J36" s="113"/>
    </row>
    <row r="37" customFormat="false" ht="27" hidden="true" customHeight="true" outlineLevel="0" collapsed="false">
      <c r="B37" s="114" t="s">
        <v>44</v>
      </c>
      <c r="C37" s="115"/>
      <c r="D37" s="115"/>
      <c r="E37" s="115"/>
      <c r="F37" s="116"/>
      <c r="G37" s="116"/>
      <c r="H37" s="116"/>
      <c r="I37" s="116"/>
      <c r="J37" s="115"/>
    </row>
    <row r="38" customFormat="false" ht="25.5" hidden="true" customHeight="true" outlineLevel="0" collapsed="false">
      <c r="A38" s="117" t="s">
        <v>45</v>
      </c>
      <c r="B38" s="118" t="s">
        <v>46</v>
      </c>
      <c r="C38" s="119" t="s">
        <v>47</v>
      </c>
      <c r="D38" s="120"/>
      <c r="E38" s="120"/>
      <c r="F38" s="121" t="str">
        <f aca="false">B23</f>
        <v>Základ pro sníženou DPH</v>
      </c>
      <c r="G38" s="121" t="str">
        <f aca="false">B25</f>
        <v>Základ pro základní DPH</v>
      </c>
      <c r="H38" s="122" t="s">
        <v>48</v>
      </c>
      <c r="I38" s="122" t="s">
        <v>49</v>
      </c>
      <c r="J38" s="123" t="s">
        <v>32</v>
      </c>
    </row>
    <row r="39" customFormat="false" ht="25.5" hidden="true" customHeight="true" outlineLevel="0" collapsed="false">
      <c r="A39" s="117" t="n">
        <v>1</v>
      </c>
      <c r="B39" s="124" t="s">
        <v>50</v>
      </c>
      <c r="C39" s="125" t="s">
        <v>5</v>
      </c>
      <c r="D39" s="125"/>
      <c r="E39" s="125"/>
      <c r="F39" s="126" t="n">
        <f aca="false">'Rozpočet Pol'!AC230</f>
        <v>0</v>
      </c>
      <c r="G39" s="127" t="n">
        <f aca="false">'Rozpočet Pol'!AD230</f>
        <v>0</v>
      </c>
      <c r="H39" s="128" t="n">
        <f aca="false">(F39*SazbaDPH1/100)+(G39*SazbaDPH2/100)</f>
        <v>0</v>
      </c>
      <c r="I39" s="128" t="n">
        <f aca="false">F39+G39+H39</f>
        <v>0</v>
      </c>
      <c r="J39" s="129" t="e">
        <f aca="false">IF(_xlfn.single(CenaCelkemVypocet)=0,"",I39/_xlfn.single(CenaCelkemVypocet)*100)</f>
        <v>#NAME?</v>
      </c>
    </row>
    <row r="40" customFormat="false" ht="25.5" hidden="true" customHeight="true" outlineLevel="0" collapsed="false">
      <c r="A40" s="117"/>
      <c r="B40" s="130" t="s">
        <v>51</v>
      </c>
      <c r="C40" s="130"/>
      <c r="D40" s="130"/>
      <c r="E40" s="130"/>
      <c r="F40" s="131" t="n">
        <f aca="false">SUMIF(A39:A39,"=1",F39:F39)</f>
        <v>0</v>
      </c>
      <c r="G40" s="132" t="n">
        <f aca="false">SUMIF(A39:A39,"=1",G39:G39)</f>
        <v>0</v>
      </c>
      <c r="H40" s="132" t="n">
        <f aca="false">SUMIF(A39:A39,"=1",H39:H39)</f>
        <v>0</v>
      </c>
      <c r="I40" s="132" t="n">
        <f aca="false">SUMIF(A39:A39,"=1",I39:I39)</f>
        <v>0</v>
      </c>
      <c r="J40" s="133" t="n">
        <f aca="false">SUMIF(A39:A39,"=1",J39:J39)</f>
        <v>0</v>
      </c>
    </row>
    <row r="44" customFormat="false" ht="15.6" hidden="false" customHeight="false" outlineLevel="0" collapsed="false">
      <c r="B44" s="134" t="s">
        <v>52</v>
      </c>
    </row>
    <row r="46" customFormat="false" ht="25.5" hidden="false" customHeight="true" outlineLevel="0" collapsed="false">
      <c r="A46" s="135"/>
      <c r="B46" s="136" t="s">
        <v>46</v>
      </c>
      <c r="C46" s="136" t="s">
        <v>47</v>
      </c>
      <c r="D46" s="137"/>
      <c r="E46" s="137"/>
      <c r="F46" s="138" t="s">
        <v>53</v>
      </c>
      <c r="G46" s="138"/>
      <c r="H46" s="138"/>
      <c r="I46" s="138" t="s">
        <v>22</v>
      </c>
      <c r="J46" s="138"/>
    </row>
    <row r="47" customFormat="false" ht="21" hidden="false" customHeight="true" outlineLevel="0" collapsed="false">
      <c r="A47" s="139"/>
      <c r="B47" s="140" t="s">
        <v>54</v>
      </c>
      <c r="C47" s="141" t="s">
        <v>55</v>
      </c>
      <c r="D47" s="141"/>
      <c r="E47" s="141"/>
      <c r="F47" s="142" t="s">
        <v>23</v>
      </c>
      <c r="G47" s="143"/>
      <c r="H47" s="143"/>
      <c r="I47" s="143" t="n">
        <f aca="false">'Rozpočet Pol'!G8</f>
        <v>0</v>
      </c>
      <c r="J47" s="143"/>
    </row>
    <row r="48" customFormat="false" ht="21" hidden="false" customHeight="true" outlineLevel="0" collapsed="false">
      <c r="A48" s="139"/>
      <c r="B48" s="144" t="s">
        <v>56</v>
      </c>
      <c r="C48" s="145" t="s">
        <v>57</v>
      </c>
      <c r="D48" s="145"/>
      <c r="E48" s="145"/>
      <c r="F48" s="146" t="s">
        <v>23</v>
      </c>
      <c r="G48" s="147"/>
      <c r="H48" s="147"/>
      <c r="I48" s="147" t="n">
        <f aca="false">'Rozpočet Pol'!G20</f>
        <v>0</v>
      </c>
      <c r="J48" s="147"/>
    </row>
    <row r="49" customFormat="false" ht="21" hidden="false" customHeight="true" outlineLevel="0" collapsed="false">
      <c r="A49" s="139"/>
      <c r="B49" s="144" t="s">
        <v>58</v>
      </c>
      <c r="C49" s="145" t="s">
        <v>59</v>
      </c>
      <c r="D49" s="145"/>
      <c r="E49" s="145"/>
      <c r="F49" s="146" t="s">
        <v>23</v>
      </c>
      <c r="G49" s="147"/>
      <c r="H49" s="147"/>
      <c r="I49" s="147" t="n">
        <f aca="false">'Rozpočet Pol'!G33</f>
        <v>0</v>
      </c>
      <c r="J49" s="147"/>
    </row>
    <row r="50" customFormat="false" ht="21" hidden="false" customHeight="true" outlineLevel="0" collapsed="false">
      <c r="A50" s="139"/>
      <c r="B50" s="144" t="s">
        <v>60</v>
      </c>
      <c r="C50" s="145" t="s">
        <v>61</v>
      </c>
      <c r="D50" s="145"/>
      <c r="E50" s="145"/>
      <c r="F50" s="146" t="s">
        <v>23</v>
      </c>
      <c r="G50" s="147"/>
      <c r="H50" s="147"/>
      <c r="I50" s="147" t="n">
        <f aca="false">'Rozpočet Pol'!G46</f>
        <v>0</v>
      </c>
      <c r="J50" s="147"/>
    </row>
    <row r="51" customFormat="false" ht="21" hidden="false" customHeight="true" outlineLevel="0" collapsed="false">
      <c r="A51" s="139"/>
      <c r="B51" s="144" t="s">
        <v>62</v>
      </c>
      <c r="C51" s="145" t="s">
        <v>63</v>
      </c>
      <c r="D51" s="145"/>
      <c r="E51" s="145"/>
      <c r="F51" s="146" t="s">
        <v>23</v>
      </c>
      <c r="G51" s="147"/>
      <c r="H51" s="147"/>
      <c r="I51" s="147" t="n">
        <f aca="false">'Rozpočet Pol'!G55</f>
        <v>0</v>
      </c>
      <c r="J51" s="147"/>
    </row>
    <row r="52" customFormat="false" ht="21" hidden="false" customHeight="true" outlineLevel="0" collapsed="false">
      <c r="A52" s="139"/>
      <c r="B52" s="144" t="s">
        <v>64</v>
      </c>
      <c r="C52" s="145" t="s">
        <v>65</v>
      </c>
      <c r="D52" s="145"/>
      <c r="E52" s="145"/>
      <c r="F52" s="146" t="s">
        <v>23</v>
      </c>
      <c r="G52" s="147"/>
      <c r="H52" s="147"/>
      <c r="I52" s="147" t="n">
        <f aca="false">'Rozpočet Pol'!G65</f>
        <v>0</v>
      </c>
      <c r="J52" s="147"/>
    </row>
    <row r="53" customFormat="false" ht="21" hidden="false" customHeight="true" outlineLevel="0" collapsed="false">
      <c r="A53" s="139"/>
      <c r="B53" s="144" t="s">
        <v>66</v>
      </c>
      <c r="C53" s="145" t="s">
        <v>67</v>
      </c>
      <c r="D53" s="145"/>
      <c r="E53" s="145"/>
      <c r="F53" s="146" t="s">
        <v>23</v>
      </c>
      <c r="G53" s="147"/>
      <c r="H53" s="147"/>
      <c r="I53" s="147" t="n">
        <f aca="false">'Rozpočet Pol'!G70</f>
        <v>0</v>
      </c>
      <c r="J53" s="147"/>
    </row>
    <row r="54" customFormat="false" ht="21" hidden="false" customHeight="true" outlineLevel="0" collapsed="false">
      <c r="A54" s="139"/>
      <c r="B54" s="144" t="s">
        <v>68</v>
      </c>
      <c r="C54" s="145" t="s">
        <v>69</v>
      </c>
      <c r="D54" s="145"/>
      <c r="E54" s="145"/>
      <c r="F54" s="146" t="s">
        <v>23</v>
      </c>
      <c r="G54" s="147"/>
      <c r="H54" s="147"/>
      <c r="I54" s="147" t="n">
        <f aca="false">'Rozpočet Pol'!G73</f>
        <v>0</v>
      </c>
      <c r="J54" s="147"/>
    </row>
    <row r="55" customFormat="false" ht="21" hidden="false" customHeight="true" outlineLevel="0" collapsed="false">
      <c r="A55" s="139"/>
      <c r="B55" s="144" t="s">
        <v>70</v>
      </c>
      <c r="C55" s="145" t="s">
        <v>71</v>
      </c>
      <c r="D55" s="145"/>
      <c r="E55" s="145"/>
      <c r="F55" s="146" t="s">
        <v>23</v>
      </c>
      <c r="G55" s="147"/>
      <c r="H55" s="147"/>
      <c r="I55" s="147" t="n">
        <f aca="false">'Rozpočet Pol'!G77</f>
        <v>0</v>
      </c>
      <c r="J55" s="147"/>
    </row>
    <row r="56" customFormat="false" ht="21" hidden="false" customHeight="true" outlineLevel="0" collapsed="false">
      <c r="A56" s="139"/>
      <c r="B56" s="144" t="s">
        <v>72</v>
      </c>
      <c r="C56" s="145" t="s">
        <v>73</v>
      </c>
      <c r="D56" s="145"/>
      <c r="E56" s="145"/>
      <c r="F56" s="146" t="s">
        <v>23</v>
      </c>
      <c r="G56" s="147"/>
      <c r="H56" s="147"/>
      <c r="I56" s="147" t="n">
        <f aca="false">'Rozpočet Pol'!G84</f>
        <v>0</v>
      </c>
      <c r="J56" s="147"/>
    </row>
    <row r="57" customFormat="false" ht="21" hidden="false" customHeight="true" outlineLevel="0" collapsed="false">
      <c r="A57" s="139"/>
      <c r="B57" s="144" t="s">
        <v>74</v>
      </c>
      <c r="C57" s="145" t="s">
        <v>75</v>
      </c>
      <c r="D57" s="145"/>
      <c r="E57" s="145"/>
      <c r="F57" s="146" t="s">
        <v>23</v>
      </c>
      <c r="G57" s="147"/>
      <c r="H57" s="147"/>
      <c r="I57" s="147" t="n">
        <f aca="false">'Rozpočet Pol'!G88</f>
        <v>0</v>
      </c>
      <c r="J57" s="147"/>
    </row>
    <row r="58" customFormat="false" ht="21" hidden="false" customHeight="true" outlineLevel="0" collapsed="false">
      <c r="A58" s="139"/>
      <c r="B58" s="144" t="s">
        <v>76</v>
      </c>
      <c r="C58" s="145" t="s">
        <v>77</v>
      </c>
      <c r="D58" s="145"/>
      <c r="E58" s="145"/>
      <c r="F58" s="146" t="s">
        <v>23</v>
      </c>
      <c r="G58" s="147"/>
      <c r="H58" s="147"/>
      <c r="I58" s="147" t="n">
        <f aca="false">'Rozpočet Pol'!G90</f>
        <v>0</v>
      </c>
      <c r="J58" s="147"/>
    </row>
    <row r="59" customFormat="false" ht="21" hidden="false" customHeight="true" outlineLevel="0" collapsed="false">
      <c r="A59" s="139"/>
      <c r="B59" s="144" t="s">
        <v>78</v>
      </c>
      <c r="C59" s="145" t="s">
        <v>79</v>
      </c>
      <c r="D59" s="145"/>
      <c r="E59" s="145"/>
      <c r="F59" s="146" t="s">
        <v>23</v>
      </c>
      <c r="G59" s="147"/>
      <c r="H59" s="147"/>
      <c r="I59" s="147" t="n">
        <f aca="false">'Rozpočet Pol'!G92</f>
        <v>0</v>
      </c>
      <c r="J59" s="147"/>
    </row>
    <row r="60" customFormat="false" ht="21" hidden="false" customHeight="true" outlineLevel="0" collapsed="false">
      <c r="A60" s="139"/>
      <c r="B60" s="144" t="s">
        <v>80</v>
      </c>
      <c r="C60" s="145" t="s">
        <v>81</v>
      </c>
      <c r="D60" s="145"/>
      <c r="E60" s="145"/>
      <c r="F60" s="146" t="s">
        <v>23</v>
      </c>
      <c r="G60" s="147"/>
      <c r="H60" s="147"/>
      <c r="I60" s="147" t="n">
        <f aca="false">'Rozpočet Pol'!G95</f>
        <v>0</v>
      </c>
      <c r="J60" s="147"/>
    </row>
    <row r="61" customFormat="false" ht="21" hidden="false" customHeight="true" outlineLevel="0" collapsed="false">
      <c r="A61" s="139"/>
      <c r="B61" s="144" t="s">
        <v>82</v>
      </c>
      <c r="C61" s="145" t="s">
        <v>83</v>
      </c>
      <c r="D61" s="145"/>
      <c r="E61" s="145"/>
      <c r="F61" s="146" t="s">
        <v>24</v>
      </c>
      <c r="G61" s="147"/>
      <c r="H61" s="147"/>
      <c r="I61" s="147" t="n">
        <f aca="false">'Rozpočet Pol'!G97</f>
        <v>0</v>
      </c>
      <c r="J61" s="147"/>
    </row>
    <row r="62" customFormat="false" ht="21" hidden="false" customHeight="true" outlineLevel="0" collapsed="false">
      <c r="A62" s="139"/>
      <c r="B62" s="144" t="s">
        <v>84</v>
      </c>
      <c r="C62" s="145" t="s">
        <v>85</v>
      </c>
      <c r="D62" s="145"/>
      <c r="E62" s="145"/>
      <c r="F62" s="146" t="s">
        <v>24</v>
      </c>
      <c r="G62" s="147"/>
      <c r="H62" s="147"/>
      <c r="I62" s="147" t="n">
        <f aca="false">'Rozpočet Pol'!G105</f>
        <v>0</v>
      </c>
      <c r="J62" s="147"/>
    </row>
    <row r="63" customFormat="false" ht="21" hidden="false" customHeight="true" outlineLevel="0" collapsed="false">
      <c r="A63" s="139"/>
      <c r="B63" s="144" t="s">
        <v>86</v>
      </c>
      <c r="C63" s="145" t="s">
        <v>87</v>
      </c>
      <c r="D63" s="145"/>
      <c r="E63" s="145"/>
      <c r="F63" s="146" t="s">
        <v>24</v>
      </c>
      <c r="G63" s="147"/>
      <c r="H63" s="147"/>
      <c r="I63" s="147" t="n">
        <f aca="false">'Rozpočet Pol'!G115</f>
        <v>0</v>
      </c>
      <c r="J63" s="147"/>
    </row>
    <row r="64" customFormat="false" ht="21" hidden="false" customHeight="true" outlineLevel="0" collapsed="false">
      <c r="A64" s="139"/>
      <c r="B64" s="144" t="s">
        <v>88</v>
      </c>
      <c r="C64" s="145" t="s">
        <v>89</v>
      </c>
      <c r="D64" s="145"/>
      <c r="E64" s="145"/>
      <c r="F64" s="146" t="s">
        <v>24</v>
      </c>
      <c r="G64" s="147"/>
      <c r="H64" s="147"/>
      <c r="I64" s="147" t="n">
        <f aca="false">'Rozpočet Pol'!G127</f>
        <v>0</v>
      </c>
      <c r="J64" s="147"/>
    </row>
    <row r="65" customFormat="false" ht="21" hidden="false" customHeight="true" outlineLevel="0" collapsed="false">
      <c r="A65" s="139"/>
      <c r="B65" s="144" t="s">
        <v>90</v>
      </c>
      <c r="C65" s="145" t="s">
        <v>91</v>
      </c>
      <c r="D65" s="145"/>
      <c r="E65" s="145"/>
      <c r="F65" s="146" t="s">
        <v>24</v>
      </c>
      <c r="G65" s="147"/>
      <c r="H65" s="147"/>
      <c r="I65" s="147" t="n">
        <f aca="false">'Rozpočet Pol'!G135</f>
        <v>0</v>
      </c>
      <c r="J65" s="147"/>
    </row>
    <row r="66" customFormat="false" ht="21" hidden="false" customHeight="true" outlineLevel="0" collapsed="false">
      <c r="A66" s="139"/>
      <c r="B66" s="144" t="s">
        <v>92</v>
      </c>
      <c r="C66" s="145" t="s">
        <v>93</v>
      </c>
      <c r="D66" s="145"/>
      <c r="E66" s="145"/>
      <c r="F66" s="146" t="s">
        <v>24</v>
      </c>
      <c r="G66" s="147"/>
      <c r="H66" s="147"/>
      <c r="I66" s="147" t="n">
        <f aca="false">'Rozpočet Pol'!G137</f>
        <v>0</v>
      </c>
      <c r="J66" s="147"/>
    </row>
    <row r="67" customFormat="false" ht="21" hidden="false" customHeight="true" outlineLevel="0" collapsed="false">
      <c r="A67" s="139"/>
      <c r="B67" s="144" t="s">
        <v>94</v>
      </c>
      <c r="C67" s="145" t="s">
        <v>95</v>
      </c>
      <c r="D67" s="145"/>
      <c r="E67" s="145"/>
      <c r="F67" s="146" t="s">
        <v>24</v>
      </c>
      <c r="G67" s="147"/>
      <c r="H67" s="147"/>
      <c r="I67" s="147" t="n">
        <f aca="false">'Rozpočet Pol'!G142</f>
        <v>0</v>
      </c>
      <c r="J67" s="147"/>
    </row>
    <row r="68" customFormat="false" ht="21" hidden="false" customHeight="true" outlineLevel="0" collapsed="false">
      <c r="A68" s="139"/>
      <c r="B68" s="144" t="s">
        <v>96</v>
      </c>
      <c r="C68" s="145" t="s">
        <v>97</v>
      </c>
      <c r="D68" s="145"/>
      <c r="E68" s="145"/>
      <c r="F68" s="146" t="s">
        <v>24</v>
      </c>
      <c r="G68" s="147"/>
      <c r="H68" s="147"/>
      <c r="I68" s="147" t="n">
        <f aca="false">'Rozpočet Pol'!G151</f>
        <v>0</v>
      </c>
      <c r="J68" s="147"/>
    </row>
    <row r="69" customFormat="false" ht="21" hidden="false" customHeight="true" outlineLevel="0" collapsed="false">
      <c r="A69" s="139"/>
      <c r="B69" s="144" t="s">
        <v>98</v>
      </c>
      <c r="C69" s="145" t="s">
        <v>99</v>
      </c>
      <c r="D69" s="145"/>
      <c r="E69" s="145"/>
      <c r="F69" s="146" t="s">
        <v>24</v>
      </c>
      <c r="G69" s="147"/>
      <c r="H69" s="147"/>
      <c r="I69" s="147" t="n">
        <f aca="false">'Rozpočet Pol'!G174</f>
        <v>0</v>
      </c>
      <c r="J69" s="147"/>
    </row>
    <row r="70" customFormat="false" ht="21" hidden="false" customHeight="true" outlineLevel="0" collapsed="false">
      <c r="A70" s="139"/>
      <c r="B70" s="144" t="s">
        <v>100</v>
      </c>
      <c r="C70" s="145" t="s">
        <v>101</v>
      </c>
      <c r="D70" s="145"/>
      <c r="E70" s="145"/>
      <c r="F70" s="146" t="s">
        <v>24</v>
      </c>
      <c r="G70" s="147"/>
      <c r="H70" s="147"/>
      <c r="I70" s="147" t="n">
        <f aca="false">'Rozpočet Pol'!G183</f>
        <v>0</v>
      </c>
      <c r="J70" s="147"/>
    </row>
    <row r="71" customFormat="false" ht="21" hidden="false" customHeight="true" outlineLevel="0" collapsed="false">
      <c r="A71" s="139"/>
      <c r="B71" s="144" t="s">
        <v>102</v>
      </c>
      <c r="C71" s="145" t="s">
        <v>103</v>
      </c>
      <c r="D71" s="145"/>
      <c r="E71" s="145"/>
      <c r="F71" s="146" t="s">
        <v>24</v>
      </c>
      <c r="G71" s="147"/>
      <c r="H71" s="147"/>
      <c r="I71" s="147" t="n">
        <f aca="false">'Rozpočet Pol'!G194</f>
        <v>0</v>
      </c>
      <c r="J71" s="147"/>
    </row>
    <row r="72" customFormat="false" ht="21" hidden="false" customHeight="true" outlineLevel="0" collapsed="false">
      <c r="A72" s="139"/>
      <c r="B72" s="144" t="s">
        <v>104</v>
      </c>
      <c r="C72" s="145" t="s">
        <v>105</v>
      </c>
      <c r="D72" s="145"/>
      <c r="E72" s="145"/>
      <c r="F72" s="146" t="s">
        <v>24</v>
      </c>
      <c r="G72" s="147"/>
      <c r="H72" s="147"/>
      <c r="I72" s="147" t="n">
        <f aca="false">'Rozpočet Pol'!G200</f>
        <v>0</v>
      </c>
      <c r="J72" s="147"/>
    </row>
    <row r="73" customFormat="false" ht="21" hidden="false" customHeight="true" outlineLevel="0" collapsed="false">
      <c r="A73" s="139"/>
      <c r="B73" s="144" t="s">
        <v>106</v>
      </c>
      <c r="C73" s="145" t="s">
        <v>107</v>
      </c>
      <c r="D73" s="145"/>
      <c r="E73" s="145"/>
      <c r="F73" s="146" t="s">
        <v>24</v>
      </c>
      <c r="G73" s="147"/>
      <c r="H73" s="147"/>
      <c r="I73" s="147" t="n">
        <f aca="false">'Rozpočet Pol'!G204</f>
        <v>0</v>
      </c>
      <c r="J73" s="147"/>
    </row>
    <row r="74" customFormat="false" ht="21" hidden="false" customHeight="true" outlineLevel="0" collapsed="false">
      <c r="A74" s="139"/>
      <c r="B74" s="144" t="s">
        <v>108</v>
      </c>
      <c r="C74" s="145" t="s">
        <v>109</v>
      </c>
      <c r="D74" s="145"/>
      <c r="E74" s="145"/>
      <c r="F74" s="146" t="s">
        <v>24</v>
      </c>
      <c r="G74" s="147"/>
      <c r="H74" s="147"/>
      <c r="I74" s="147" t="n">
        <f aca="false">'Rozpočet Pol'!G211</f>
        <v>0</v>
      </c>
      <c r="J74" s="147"/>
    </row>
    <row r="75" customFormat="false" ht="21" hidden="false" customHeight="true" outlineLevel="0" collapsed="false">
      <c r="A75" s="139"/>
      <c r="B75" s="144" t="s">
        <v>110</v>
      </c>
      <c r="C75" s="145" t="s">
        <v>111</v>
      </c>
      <c r="D75" s="145"/>
      <c r="E75" s="145"/>
      <c r="F75" s="146" t="s">
        <v>24</v>
      </c>
      <c r="G75" s="147"/>
      <c r="H75" s="147"/>
      <c r="I75" s="147" t="n">
        <f aca="false">'Rozpočet Pol'!G213</f>
        <v>0</v>
      </c>
      <c r="J75" s="147"/>
    </row>
    <row r="76" customFormat="false" ht="21" hidden="false" customHeight="true" outlineLevel="0" collapsed="false">
      <c r="A76" s="139"/>
      <c r="B76" s="144" t="s">
        <v>112</v>
      </c>
      <c r="C76" s="145" t="s">
        <v>113</v>
      </c>
      <c r="D76" s="145"/>
      <c r="E76" s="145"/>
      <c r="F76" s="146" t="s">
        <v>25</v>
      </c>
      <c r="G76" s="147"/>
      <c r="H76" s="147"/>
      <c r="I76" s="147" t="n">
        <f aca="false">'Rozpočet Pol'!G217</f>
        <v>0</v>
      </c>
      <c r="J76" s="147"/>
    </row>
    <row r="77" customFormat="false" ht="21" hidden="false" customHeight="true" outlineLevel="0" collapsed="false">
      <c r="A77" s="139"/>
      <c r="B77" s="148" t="s">
        <v>26</v>
      </c>
      <c r="C77" s="149" t="s">
        <v>27</v>
      </c>
      <c r="D77" s="149"/>
      <c r="E77" s="149"/>
      <c r="F77" s="150" t="s">
        <v>26</v>
      </c>
      <c r="G77" s="151"/>
      <c r="H77" s="151"/>
      <c r="I77" s="151" t="n">
        <f aca="false">'Rozpočet Pol'!G221</f>
        <v>0</v>
      </c>
      <c r="J77" s="151"/>
    </row>
    <row r="78" customFormat="false" ht="25.5" hidden="false" customHeight="true" outlineLevel="0" collapsed="false">
      <c r="A78" s="152"/>
      <c r="B78" s="153" t="s">
        <v>49</v>
      </c>
      <c r="C78" s="153"/>
      <c r="D78" s="154"/>
      <c r="E78" s="154"/>
      <c r="F78" s="155"/>
      <c r="G78" s="156"/>
      <c r="H78" s="156"/>
      <c r="I78" s="156" t="n">
        <f aca="false">SUM(I47:I77)</f>
        <v>0</v>
      </c>
      <c r="J78" s="156"/>
    </row>
    <row r="79" customFormat="false" ht="13.2" hidden="false" customHeight="false" outlineLevel="0" collapsed="false">
      <c r="F79" s="157"/>
      <c r="G79" s="158"/>
      <c r="H79" s="157"/>
      <c r="I79" s="158"/>
      <c r="J79" s="158"/>
    </row>
    <row r="80" customFormat="false" ht="13.2" hidden="false" customHeight="false" outlineLevel="0" collapsed="false">
      <c r="F80" s="157"/>
      <c r="G80" s="158"/>
      <c r="H80" s="157"/>
      <c r="I80" s="158"/>
      <c r="J80" s="158"/>
    </row>
    <row r="81" customFormat="false" ht="13.2" hidden="false" customHeight="false" outlineLevel="0" collapsed="false">
      <c r="F81" s="157"/>
      <c r="G81" s="158"/>
      <c r="H81" s="157"/>
      <c r="I81" s="158"/>
      <c r="J81" s="158"/>
    </row>
  </sheetData>
  <mergeCells count="101">
    <mergeCell ref="B1:J1"/>
    <mergeCell ref="D2:J2"/>
    <mergeCell ref="D3:J3"/>
    <mergeCell ref="D11:G11"/>
    <mergeCell ref="D12:G12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B40:E40"/>
    <mergeCell ref="I46:J46"/>
    <mergeCell ref="C47:E47"/>
    <mergeCell ref="I47:J47"/>
    <mergeCell ref="C48:E48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C53:E53"/>
    <mergeCell ref="I53:J53"/>
    <mergeCell ref="C54:E54"/>
    <mergeCell ref="I54:J54"/>
    <mergeCell ref="C55:E55"/>
    <mergeCell ref="I55:J55"/>
    <mergeCell ref="C56:E56"/>
    <mergeCell ref="I56:J56"/>
    <mergeCell ref="C57:E57"/>
    <mergeCell ref="I57:J57"/>
    <mergeCell ref="C58:E58"/>
    <mergeCell ref="I58:J58"/>
    <mergeCell ref="C59:E59"/>
    <mergeCell ref="I59:J59"/>
    <mergeCell ref="C60:E60"/>
    <mergeCell ref="I60:J60"/>
    <mergeCell ref="C61:E61"/>
    <mergeCell ref="I61:J61"/>
    <mergeCell ref="C62:E62"/>
    <mergeCell ref="I62:J62"/>
    <mergeCell ref="C63:E63"/>
    <mergeCell ref="I63:J63"/>
    <mergeCell ref="C64:E64"/>
    <mergeCell ref="I64:J64"/>
    <mergeCell ref="C65:E65"/>
    <mergeCell ref="I65:J65"/>
    <mergeCell ref="C66:E66"/>
    <mergeCell ref="I66:J66"/>
    <mergeCell ref="C67:E67"/>
    <mergeCell ref="I67:J67"/>
    <mergeCell ref="C68:E68"/>
    <mergeCell ref="I68:J68"/>
    <mergeCell ref="C69:E69"/>
    <mergeCell ref="I69:J69"/>
    <mergeCell ref="C70:E70"/>
    <mergeCell ref="I70:J70"/>
    <mergeCell ref="C71:E71"/>
    <mergeCell ref="I71:J71"/>
    <mergeCell ref="C72:E72"/>
    <mergeCell ref="I72:J72"/>
    <mergeCell ref="C73:E73"/>
    <mergeCell ref="I73:J73"/>
    <mergeCell ref="C74:E74"/>
    <mergeCell ref="I74:J74"/>
    <mergeCell ref="C75:E75"/>
    <mergeCell ref="I75:J75"/>
    <mergeCell ref="C76:E76"/>
    <mergeCell ref="I76:J76"/>
    <mergeCell ref="C77:E77"/>
    <mergeCell ref="I77:J77"/>
    <mergeCell ref="I78:J78"/>
  </mergeCells>
  <printOptions headings="false" gridLines="tru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RTS Stavitel +,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3.2" zeroHeight="false" outlineLevelRow="0" outlineLevelCol="0"/>
  <cols>
    <col collapsed="false" customWidth="true" hidden="false" outlineLevel="0" max="1" min="1" style="159" width="4.33"/>
    <col collapsed="false" customWidth="true" hidden="false" outlineLevel="0" max="2" min="2" style="159" width="14.43"/>
    <col collapsed="false" customWidth="true" hidden="false" outlineLevel="0" max="3" min="3" style="160" width="38.33"/>
    <col collapsed="false" customWidth="true" hidden="false" outlineLevel="0" max="4" min="4" style="159" width="4.56"/>
    <col collapsed="false" customWidth="true" hidden="false" outlineLevel="0" max="5" min="5" style="159" width="10.57"/>
    <col collapsed="false" customWidth="true" hidden="false" outlineLevel="0" max="6" min="6" style="159" width="9.89"/>
    <col collapsed="false" customWidth="true" hidden="false" outlineLevel="0" max="7" min="7" style="159" width="12.66"/>
    <col collapsed="false" customWidth="true" hidden="false" outlineLevel="0" max="1025" min="8" style="159" width="9.12"/>
  </cols>
  <sheetData>
    <row r="1" customFormat="false" ht="15.6" hidden="false" customHeight="false" outlineLevel="0" collapsed="false">
      <c r="A1" s="161" t="s">
        <v>114</v>
      </c>
      <c r="B1" s="161"/>
      <c r="C1" s="161"/>
      <c r="D1" s="161"/>
      <c r="E1" s="161"/>
      <c r="F1" s="161"/>
      <c r="G1" s="161"/>
    </row>
    <row r="2" customFormat="false" ht="24.9" hidden="false" customHeight="true" outlineLevel="0" collapsed="false">
      <c r="A2" s="162" t="s">
        <v>115</v>
      </c>
      <c r="B2" s="163"/>
      <c r="C2" s="164"/>
      <c r="D2" s="164"/>
      <c r="E2" s="164"/>
      <c r="F2" s="164"/>
      <c r="G2" s="164"/>
    </row>
    <row r="3" customFormat="false" ht="24.9" hidden="true" customHeight="true" outlineLevel="0" collapsed="false">
      <c r="A3" s="162" t="s">
        <v>116</v>
      </c>
      <c r="B3" s="163"/>
      <c r="C3" s="164"/>
      <c r="D3" s="164"/>
      <c r="E3" s="164"/>
      <c r="F3" s="164"/>
      <c r="G3" s="164"/>
    </row>
    <row r="4" customFormat="false" ht="24.9" hidden="true" customHeight="true" outlineLevel="0" collapsed="false">
      <c r="A4" s="162" t="s">
        <v>117</v>
      </c>
      <c r="B4" s="163"/>
      <c r="C4" s="164"/>
      <c r="D4" s="164"/>
      <c r="E4" s="164"/>
      <c r="F4" s="164"/>
      <c r="G4" s="164"/>
    </row>
    <row r="5" customFormat="false" ht="13.2" hidden="true" customHeight="false" outlineLevel="0" collapsed="false">
      <c r="B5" s="165"/>
      <c r="C5" s="166"/>
      <c r="D5" s="167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2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3.2" zeroHeight="false" outlineLevelRow="1" outlineLevelCol="0"/>
  <cols>
    <col collapsed="false" customWidth="true" hidden="false" outlineLevel="0" max="1" min="1" style="0" width="4.33"/>
    <col collapsed="false" customWidth="true" hidden="false" outlineLevel="0" max="2" min="2" style="168" width="14.43"/>
    <col collapsed="false" customWidth="true" hidden="false" outlineLevel="0" max="3" min="3" style="168" width="38.33"/>
    <col collapsed="false" customWidth="true" hidden="false" outlineLevel="0" max="4" min="4" style="0" width="4.66"/>
    <col collapsed="false" customWidth="true" hidden="false" outlineLevel="0" max="5" min="5" style="0" width="10.65"/>
    <col collapsed="false" customWidth="true" hidden="false" outlineLevel="0" max="6" min="6" style="0" width="9.89"/>
    <col collapsed="false" customWidth="true" hidden="false" outlineLevel="0" max="7" min="7" style="0" width="12.78"/>
    <col collapsed="false" customWidth="false" hidden="true" outlineLevel="0" max="21" min="8" style="0" width="11.52"/>
    <col collapsed="false" customWidth="true" hidden="false" outlineLevel="0" max="28" min="22" style="0" width="8.67"/>
    <col collapsed="false" customWidth="false" hidden="true" outlineLevel="0" max="39" min="29" style="0" width="11.52"/>
    <col collapsed="false" customWidth="true" hidden="false" outlineLevel="0" max="1025" min="40" style="0" width="8.67"/>
  </cols>
  <sheetData>
    <row r="1" customFormat="false" ht="15.75" hidden="false" customHeight="true" outlineLevel="0" collapsed="false">
      <c r="A1" s="169" t="s">
        <v>114</v>
      </c>
      <c r="B1" s="169"/>
      <c r="C1" s="169"/>
      <c r="D1" s="169"/>
      <c r="E1" s="169"/>
      <c r="F1" s="169"/>
      <c r="G1" s="169"/>
      <c r="AE1" s="0" t="s">
        <v>118</v>
      </c>
    </row>
    <row r="2" customFormat="false" ht="25.05" hidden="false" customHeight="true" outlineLevel="0" collapsed="false">
      <c r="A2" s="162" t="s">
        <v>119</v>
      </c>
      <c r="B2" s="163"/>
      <c r="C2" s="170" t="s">
        <v>5</v>
      </c>
      <c r="D2" s="170"/>
      <c r="E2" s="170"/>
      <c r="F2" s="170"/>
      <c r="G2" s="170"/>
      <c r="AE2" s="0" t="s">
        <v>120</v>
      </c>
    </row>
    <row r="3" customFormat="false" ht="25.05" hidden="false" customHeight="true" outlineLevel="0" collapsed="false">
      <c r="A3" s="162" t="s">
        <v>116</v>
      </c>
      <c r="B3" s="163"/>
      <c r="C3" s="170" t="s">
        <v>7</v>
      </c>
      <c r="D3" s="170"/>
      <c r="E3" s="170"/>
      <c r="F3" s="170"/>
      <c r="G3" s="170"/>
      <c r="AE3" s="0" t="s">
        <v>121</v>
      </c>
    </row>
    <row r="4" customFormat="false" ht="25.05" hidden="true" customHeight="true" outlineLevel="0" collapsed="false">
      <c r="A4" s="162" t="s">
        <v>117</v>
      </c>
      <c r="B4" s="163"/>
      <c r="C4" s="170"/>
      <c r="D4" s="170"/>
      <c r="E4" s="170"/>
      <c r="F4" s="170"/>
      <c r="G4" s="170"/>
      <c r="AE4" s="0" t="s">
        <v>122</v>
      </c>
    </row>
    <row r="5" customFormat="false" ht="13.2" hidden="true" customHeight="false" outlineLevel="0" collapsed="false">
      <c r="A5" s="171" t="s">
        <v>123</v>
      </c>
      <c r="B5" s="172"/>
      <c r="C5" s="173"/>
      <c r="D5" s="174"/>
      <c r="E5" s="174"/>
      <c r="F5" s="174"/>
      <c r="G5" s="175"/>
      <c r="AE5" s="0" t="s">
        <v>124</v>
      </c>
    </row>
    <row r="7" customFormat="false" ht="39.6" hidden="false" customHeight="false" outlineLevel="0" collapsed="false">
      <c r="A7" s="176" t="s">
        <v>125</v>
      </c>
      <c r="B7" s="177" t="s">
        <v>126</v>
      </c>
      <c r="C7" s="177" t="s">
        <v>127</v>
      </c>
      <c r="D7" s="176" t="s">
        <v>128</v>
      </c>
      <c r="E7" s="176" t="s">
        <v>129</v>
      </c>
      <c r="F7" s="178" t="s">
        <v>130</v>
      </c>
      <c r="G7" s="176" t="s">
        <v>22</v>
      </c>
      <c r="H7" s="179" t="s">
        <v>131</v>
      </c>
      <c r="I7" s="179" t="s">
        <v>132</v>
      </c>
      <c r="J7" s="179" t="s">
        <v>133</v>
      </c>
      <c r="K7" s="179" t="s">
        <v>134</v>
      </c>
      <c r="L7" s="179" t="s">
        <v>135</v>
      </c>
      <c r="M7" s="179" t="s">
        <v>136</v>
      </c>
      <c r="N7" s="179" t="s">
        <v>137</v>
      </c>
      <c r="O7" s="179" t="s">
        <v>138</v>
      </c>
      <c r="P7" s="179" t="s">
        <v>139</v>
      </c>
      <c r="Q7" s="179" t="s">
        <v>140</v>
      </c>
      <c r="R7" s="179" t="s">
        <v>141</v>
      </c>
      <c r="S7" s="179" t="s">
        <v>142</v>
      </c>
      <c r="T7" s="179" t="s">
        <v>143</v>
      </c>
      <c r="U7" s="179" t="s">
        <v>144</v>
      </c>
    </row>
    <row r="8" customFormat="false" ht="13.2" hidden="false" customHeight="false" outlineLevel="0" collapsed="false">
      <c r="A8" s="180" t="s">
        <v>145</v>
      </c>
      <c r="B8" s="181" t="s">
        <v>54</v>
      </c>
      <c r="C8" s="182" t="s">
        <v>55</v>
      </c>
      <c r="D8" s="183"/>
      <c r="E8" s="184"/>
      <c r="F8" s="185"/>
      <c r="G8" s="185" t="n">
        <f aca="false">SUMIF(AE9:AE19,"&lt;&gt;NOR",G9:G19)</f>
        <v>0</v>
      </c>
      <c r="H8" s="185"/>
      <c r="I8" s="185" t="n">
        <f aca="false">SUM(I9:I19)</f>
        <v>0</v>
      </c>
      <c r="J8" s="185"/>
      <c r="K8" s="185" t="n">
        <f aca="false">SUM(K9:K19)</f>
        <v>0</v>
      </c>
      <c r="L8" s="185"/>
      <c r="M8" s="185" t="n">
        <f aca="false">SUM(M9:M19)</f>
        <v>0</v>
      </c>
      <c r="N8" s="186"/>
      <c r="O8" s="186" t="n">
        <f aca="false">SUM(O9:O19)</f>
        <v>0</v>
      </c>
      <c r="P8" s="186"/>
      <c r="Q8" s="186" t="n">
        <f aca="false">SUM(Q9:Q19)</f>
        <v>0</v>
      </c>
      <c r="R8" s="186"/>
      <c r="S8" s="186"/>
      <c r="T8" s="180"/>
      <c r="U8" s="186" t="n">
        <f aca="false">SUM(U9:U19)</f>
        <v>471.3</v>
      </c>
      <c r="AE8" s="0" t="s">
        <v>146</v>
      </c>
    </row>
    <row r="9" customFormat="false" ht="13.2" hidden="false" customHeight="false" outlineLevel="1" collapsed="false">
      <c r="A9" s="187" t="n">
        <v>1</v>
      </c>
      <c r="B9" s="187" t="s">
        <v>147</v>
      </c>
      <c r="C9" s="188" t="s">
        <v>148</v>
      </c>
      <c r="D9" s="189" t="s">
        <v>149</v>
      </c>
      <c r="E9" s="190" t="n">
        <v>50.6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3" t="n">
        <v>0</v>
      </c>
      <c r="O9" s="193" t="n">
        <f aca="false">ROUND(E9*N9,5)</f>
        <v>0</v>
      </c>
      <c r="P9" s="193" t="n">
        <v>0</v>
      </c>
      <c r="Q9" s="193" t="n">
        <f aca="false">ROUND(E9*P9,5)</f>
        <v>0</v>
      </c>
      <c r="R9" s="193"/>
      <c r="S9" s="193"/>
      <c r="T9" s="194" t="n">
        <v>0.0952</v>
      </c>
      <c r="U9" s="193" t="n">
        <f aca="false">ROUND(E9*T9,2)</f>
        <v>4.82</v>
      </c>
      <c r="V9" s="195"/>
      <c r="W9" s="195"/>
      <c r="X9" s="195"/>
      <c r="Y9" s="195"/>
      <c r="Z9" s="195"/>
      <c r="AA9" s="195"/>
      <c r="AB9" s="195"/>
      <c r="AC9" s="195"/>
      <c r="AD9" s="195"/>
      <c r="AE9" s="195" t="s">
        <v>150</v>
      </c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20.4" hidden="false" customHeight="false" outlineLevel="1" collapsed="false">
      <c r="A10" s="187" t="n">
        <v>2</v>
      </c>
      <c r="B10" s="187" t="s">
        <v>151</v>
      </c>
      <c r="C10" s="188" t="s">
        <v>152</v>
      </c>
      <c r="D10" s="189" t="s">
        <v>149</v>
      </c>
      <c r="E10" s="190" t="n">
        <v>135</v>
      </c>
      <c r="F10" s="191"/>
      <c r="G10" s="192" t="n">
        <f aca="false">ROUND(E10*F10,2)</f>
        <v>0</v>
      </c>
      <c r="H10" s="191"/>
      <c r="I10" s="192" t="n">
        <f aca="false">ROUND(E10*H10,2)</f>
        <v>0</v>
      </c>
      <c r="J10" s="191"/>
      <c r="K10" s="192" t="n">
        <f aca="false">ROUND(E10*J10,2)</f>
        <v>0</v>
      </c>
      <c r="L10" s="192" t="n">
        <v>21</v>
      </c>
      <c r="M10" s="192" t="n">
        <f aca="false">G10*(1+L10/100)</f>
        <v>0</v>
      </c>
      <c r="N10" s="193" t="n">
        <v>0</v>
      </c>
      <c r="O10" s="193" t="n">
        <f aca="false">ROUND(E10*N10,5)</f>
        <v>0</v>
      </c>
      <c r="P10" s="193" t="n">
        <v>0</v>
      </c>
      <c r="Q10" s="193" t="n">
        <f aca="false">ROUND(E10*P10,5)</f>
        <v>0</v>
      </c>
      <c r="R10" s="193"/>
      <c r="S10" s="193"/>
      <c r="T10" s="194" t="n">
        <v>2.249</v>
      </c>
      <c r="U10" s="193" t="n">
        <f aca="false">ROUND(E10*T10,2)</f>
        <v>303.62</v>
      </c>
      <c r="V10" s="195"/>
      <c r="W10" s="195"/>
      <c r="X10" s="195"/>
      <c r="Y10" s="195"/>
      <c r="Z10" s="195"/>
      <c r="AA10" s="195"/>
      <c r="AB10" s="195"/>
      <c r="AC10" s="195"/>
      <c r="AD10" s="195"/>
      <c r="AE10" s="195" t="s">
        <v>150</v>
      </c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87" t="n">
        <v>3</v>
      </c>
      <c r="B11" s="187" t="s">
        <v>153</v>
      </c>
      <c r="C11" s="188" t="s">
        <v>154</v>
      </c>
      <c r="D11" s="189" t="s">
        <v>149</v>
      </c>
      <c r="E11" s="190" t="n">
        <v>135</v>
      </c>
      <c r="F11" s="191"/>
      <c r="G11" s="192" t="n">
        <f aca="false">ROUND(E11*F11,2)</f>
        <v>0</v>
      </c>
      <c r="H11" s="191"/>
      <c r="I11" s="192" t="n">
        <f aca="false">ROUND(E11*H11,2)</f>
        <v>0</v>
      </c>
      <c r="J11" s="191"/>
      <c r="K11" s="192" t="n">
        <f aca="false">ROUND(E11*J11,2)</f>
        <v>0</v>
      </c>
      <c r="L11" s="192" t="n">
        <v>21</v>
      </c>
      <c r="M11" s="192" t="n">
        <f aca="false">G11*(1+L11/100)</f>
        <v>0</v>
      </c>
      <c r="N11" s="193" t="n">
        <v>0</v>
      </c>
      <c r="O11" s="193" t="n">
        <f aca="false">ROUND(E11*N11,5)</f>
        <v>0</v>
      </c>
      <c r="P11" s="193" t="n">
        <v>0</v>
      </c>
      <c r="Q11" s="193" t="n">
        <f aca="false">ROUND(E11*P11,5)</f>
        <v>0</v>
      </c>
      <c r="R11" s="193"/>
      <c r="S11" s="193"/>
      <c r="T11" s="194" t="n">
        <v>0.107</v>
      </c>
      <c r="U11" s="193" t="n">
        <f aca="false">ROUND(E11*T11,2)</f>
        <v>14.45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 t="s">
        <v>150</v>
      </c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20.4" hidden="false" customHeight="false" outlineLevel="1" collapsed="false">
      <c r="A12" s="187" t="n">
        <v>4</v>
      </c>
      <c r="B12" s="187" t="s">
        <v>155</v>
      </c>
      <c r="C12" s="188" t="s">
        <v>156</v>
      </c>
      <c r="D12" s="189" t="s">
        <v>149</v>
      </c>
      <c r="E12" s="190" t="n">
        <v>29.4</v>
      </c>
      <c r="F12" s="191"/>
      <c r="G12" s="192" t="n">
        <f aca="false">ROUND(E12*F12,2)</f>
        <v>0</v>
      </c>
      <c r="H12" s="191"/>
      <c r="I12" s="192" t="n">
        <f aca="false">ROUND(E12*H12,2)</f>
        <v>0</v>
      </c>
      <c r="J12" s="191"/>
      <c r="K12" s="192" t="n">
        <f aca="false">ROUND(E12*J12,2)</f>
        <v>0</v>
      </c>
      <c r="L12" s="192" t="n">
        <v>21</v>
      </c>
      <c r="M12" s="192" t="n">
        <f aca="false">G12*(1+L12/100)</f>
        <v>0</v>
      </c>
      <c r="N12" s="193" t="n">
        <v>0</v>
      </c>
      <c r="O12" s="193" t="n">
        <f aca="false">ROUND(E12*N12,5)</f>
        <v>0</v>
      </c>
      <c r="P12" s="193" t="n">
        <v>0</v>
      </c>
      <c r="Q12" s="193" t="n">
        <f aca="false">ROUND(E12*P12,5)</f>
        <v>0</v>
      </c>
      <c r="R12" s="193"/>
      <c r="S12" s="193"/>
      <c r="T12" s="194" t="n">
        <v>0.365</v>
      </c>
      <c r="U12" s="193" t="n">
        <f aca="false">ROUND(E12*T12,2)</f>
        <v>10.73</v>
      </c>
      <c r="V12" s="195"/>
      <c r="W12" s="195"/>
      <c r="X12" s="195"/>
      <c r="Y12" s="195"/>
      <c r="Z12" s="195"/>
      <c r="AA12" s="195"/>
      <c r="AB12" s="195"/>
      <c r="AC12" s="195"/>
      <c r="AD12" s="195"/>
      <c r="AE12" s="195" t="s">
        <v>150</v>
      </c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20.4" hidden="false" customHeight="false" outlineLevel="1" collapsed="false">
      <c r="A13" s="187" t="n">
        <v>5</v>
      </c>
      <c r="B13" s="187" t="s">
        <v>157</v>
      </c>
      <c r="C13" s="188" t="s">
        <v>158</v>
      </c>
      <c r="D13" s="189" t="s">
        <v>149</v>
      </c>
      <c r="E13" s="190" t="n">
        <v>29.4</v>
      </c>
      <c r="F13" s="191"/>
      <c r="G13" s="192" t="n">
        <f aca="false">ROUND(E13*F13,2)</f>
        <v>0</v>
      </c>
      <c r="H13" s="191"/>
      <c r="I13" s="192" t="n">
        <f aca="false">ROUND(E13*H13,2)</f>
        <v>0</v>
      </c>
      <c r="J13" s="191"/>
      <c r="K13" s="192" t="n">
        <f aca="false">ROUND(E13*J13,2)</f>
        <v>0</v>
      </c>
      <c r="L13" s="192" t="n">
        <v>21</v>
      </c>
      <c r="M13" s="192" t="n">
        <f aca="false">G13*(1+L13/100)</f>
        <v>0</v>
      </c>
      <c r="N13" s="193" t="n">
        <v>0</v>
      </c>
      <c r="O13" s="193" t="n">
        <f aca="false">ROUND(E13*N13,5)</f>
        <v>0</v>
      </c>
      <c r="P13" s="193" t="n">
        <v>0</v>
      </c>
      <c r="Q13" s="193" t="n">
        <f aca="false">ROUND(E13*P13,5)</f>
        <v>0</v>
      </c>
      <c r="R13" s="193"/>
      <c r="S13" s="193"/>
      <c r="T13" s="194" t="n">
        <v>0.6468</v>
      </c>
      <c r="U13" s="193" t="n">
        <f aca="false">ROUND(E13*T13,2)</f>
        <v>19.02</v>
      </c>
      <c r="V13" s="195"/>
      <c r="W13" s="195"/>
      <c r="X13" s="195"/>
      <c r="Y13" s="195"/>
      <c r="Z13" s="195"/>
      <c r="AA13" s="195"/>
      <c r="AB13" s="195"/>
      <c r="AC13" s="195"/>
      <c r="AD13" s="195"/>
      <c r="AE13" s="195" t="s">
        <v>150</v>
      </c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20.4" hidden="false" customHeight="false" outlineLevel="1" collapsed="false">
      <c r="A14" s="187" t="n">
        <v>6</v>
      </c>
      <c r="B14" s="187" t="s">
        <v>155</v>
      </c>
      <c r="C14" s="188" t="s">
        <v>159</v>
      </c>
      <c r="D14" s="189" t="s">
        <v>149</v>
      </c>
      <c r="E14" s="190" t="n">
        <v>32.9</v>
      </c>
      <c r="F14" s="191"/>
      <c r="G14" s="192" t="n">
        <f aca="false">ROUND(E14*F14,2)</f>
        <v>0</v>
      </c>
      <c r="H14" s="191"/>
      <c r="I14" s="192" t="n">
        <f aca="false">ROUND(E14*H14,2)</f>
        <v>0</v>
      </c>
      <c r="J14" s="191"/>
      <c r="K14" s="192" t="n">
        <f aca="false">ROUND(E14*J14,2)</f>
        <v>0</v>
      </c>
      <c r="L14" s="192" t="n">
        <v>21</v>
      </c>
      <c r="M14" s="192" t="n">
        <f aca="false">G14*(1+L14/100)</f>
        <v>0</v>
      </c>
      <c r="N14" s="193" t="n">
        <v>0</v>
      </c>
      <c r="O14" s="193" t="n">
        <f aca="false">ROUND(E14*N14,5)</f>
        <v>0</v>
      </c>
      <c r="P14" s="193" t="n">
        <v>0</v>
      </c>
      <c r="Q14" s="193" t="n">
        <f aca="false">ROUND(E14*P14,5)</f>
        <v>0</v>
      </c>
      <c r="R14" s="193"/>
      <c r="S14" s="193"/>
      <c r="T14" s="194" t="n">
        <v>0.365</v>
      </c>
      <c r="U14" s="193" t="n">
        <f aca="false">ROUND(E14*T14,2)</f>
        <v>12.01</v>
      </c>
      <c r="V14" s="195"/>
      <c r="W14" s="195"/>
      <c r="X14" s="195"/>
      <c r="Y14" s="195"/>
      <c r="Z14" s="195"/>
      <c r="AA14" s="195"/>
      <c r="AB14" s="195"/>
      <c r="AC14" s="195"/>
      <c r="AD14" s="195"/>
      <c r="AE14" s="195" t="s">
        <v>150</v>
      </c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20.4" hidden="false" customHeight="false" outlineLevel="1" collapsed="false">
      <c r="A15" s="187" t="n">
        <v>7</v>
      </c>
      <c r="B15" s="187" t="s">
        <v>157</v>
      </c>
      <c r="C15" s="188" t="s">
        <v>160</v>
      </c>
      <c r="D15" s="189" t="s">
        <v>149</v>
      </c>
      <c r="E15" s="190" t="n">
        <v>32.9</v>
      </c>
      <c r="F15" s="191"/>
      <c r="G15" s="192" t="n">
        <f aca="false">ROUND(E15*F15,2)</f>
        <v>0</v>
      </c>
      <c r="H15" s="191"/>
      <c r="I15" s="192" t="n">
        <f aca="false">ROUND(E15*H15,2)</f>
        <v>0</v>
      </c>
      <c r="J15" s="191"/>
      <c r="K15" s="192" t="n">
        <f aca="false">ROUND(E15*J15,2)</f>
        <v>0</v>
      </c>
      <c r="L15" s="192" t="n">
        <v>21</v>
      </c>
      <c r="M15" s="192" t="n">
        <f aca="false">G15*(1+L15/100)</f>
        <v>0</v>
      </c>
      <c r="N15" s="193" t="n">
        <v>0</v>
      </c>
      <c r="O15" s="193" t="n">
        <f aca="false">ROUND(E15*N15,5)</f>
        <v>0</v>
      </c>
      <c r="P15" s="193" t="n">
        <v>0</v>
      </c>
      <c r="Q15" s="193" t="n">
        <f aca="false">ROUND(E15*P15,5)</f>
        <v>0</v>
      </c>
      <c r="R15" s="193"/>
      <c r="S15" s="193"/>
      <c r="T15" s="194" t="n">
        <v>0.6468</v>
      </c>
      <c r="U15" s="193" t="n">
        <f aca="false">ROUND(E15*T15,2)</f>
        <v>21.28</v>
      </c>
      <c r="V15" s="195"/>
      <c r="W15" s="195"/>
      <c r="X15" s="195"/>
      <c r="Y15" s="195"/>
      <c r="Z15" s="195"/>
      <c r="AA15" s="195"/>
      <c r="AB15" s="195"/>
      <c r="AC15" s="195"/>
      <c r="AD15" s="195"/>
      <c r="AE15" s="195" t="s">
        <v>150</v>
      </c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187" t="n">
        <v>8</v>
      </c>
      <c r="B16" s="187" t="s">
        <v>161</v>
      </c>
      <c r="C16" s="188" t="s">
        <v>162</v>
      </c>
      <c r="D16" s="189" t="s">
        <v>149</v>
      </c>
      <c r="E16" s="190" t="n">
        <v>197.3</v>
      </c>
      <c r="F16" s="191"/>
      <c r="G16" s="192" t="n">
        <f aca="false">ROUND(E16*F16,2)</f>
        <v>0</v>
      </c>
      <c r="H16" s="191"/>
      <c r="I16" s="192" t="n">
        <f aca="false">ROUND(E16*H16,2)</f>
        <v>0</v>
      </c>
      <c r="J16" s="191"/>
      <c r="K16" s="192" t="n">
        <f aca="false">ROUND(E16*J16,2)</f>
        <v>0</v>
      </c>
      <c r="L16" s="192" t="n">
        <v>21</v>
      </c>
      <c r="M16" s="192" t="n">
        <f aca="false">G16*(1+L16/100)</f>
        <v>0</v>
      </c>
      <c r="N16" s="193" t="n">
        <v>0</v>
      </c>
      <c r="O16" s="193" t="n">
        <f aca="false">ROUND(E16*N16,5)</f>
        <v>0</v>
      </c>
      <c r="P16" s="193" t="n">
        <v>0</v>
      </c>
      <c r="Q16" s="193" t="n">
        <f aca="false">ROUND(E16*P16,5)</f>
        <v>0</v>
      </c>
      <c r="R16" s="193"/>
      <c r="S16" s="193"/>
      <c r="T16" s="194" t="n">
        <v>0.011</v>
      </c>
      <c r="U16" s="193" t="n">
        <f aca="false">ROUND(E16*T16,2)</f>
        <v>2.17</v>
      </c>
      <c r="V16" s="195"/>
      <c r="W16" s="195"/>
      <c r="X16" s="195"/>
      <c r="Y16" s="195"/>
      <c r="Z16" s="195"/>
      <c r="AA16" s="195"/>
      <c r="AB16" s="195"/>
      <c r="AC16" s="195"/>
      <c r="AD16" s="195"/>
      <c r="AE16" s="195" t="s">
        <v>150</v>
      </c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187" t="n">
        <v>9</v>
      </c>
      <c r="B17" s="187" t="s">
        <v>163</v>
      </c>
      <c r="C17" s="188" t="s">
        <v>164</v>
      </c>
      <c r="D17" s="189" t="s">
        <v>149</v>
      </c>
      <c r="E17" s="190" t="n">
        <v>2170.3</v>
      </c>
      <c r="F17" s="191"/>
      <c r="G17" s="192" t="n">
        <f aca="false">ROUND(E17*F17,2)</f>
        <v>0</v>
      </c>
      <c r="H17" s="191"/>
      <c r="I17" s="192" t="n">
        <f aca="false">ROUND(E17*H17,2)</f>
        <v>0</v>
      </c>
      <c r="J17" s="191"/>
      <c r="K17" s="192" t="n">
        <f aca="false">ROUND(E17*J17,2)</f>
        <v>0</v>
      </c>
      <c r="L17" s="192" t="n">
        <v>21</v>
      </c>
      <c r="M17" s="192" t="n">
        <f aca="false">G17*(1+L17/100)</f>
        <v>0</v>
      </c>
      <c r="N17" s="193" t="n">
        <v>0</v>
      </c>
      <c r="O17" s="193" t="n">
        <f aca="false">ROUND(E17*N17,5)</f>
        <v>0</v>
      </c>
      <c r="P17" s="193" t="n">
        <v>0</v>
      </c>
      <c r="Q17" s="193" t="n">
        <f aca="false">ROUND(E17*P17,5)</f>
        <v>0</v>
      </c>
      <c r="R17" s="193"/>
      <c r="S17" s="193"/>
      <c r="T17" s="194" t="n">
        <v>0</v>
      </c>
      <c r="U17" s="193" t="n">
        <f aca="false">ROUND(E17*T17,2)</f>
        <v>0</v>
      </c>
      <c r="V17" s="195"/>
      <c r="W17" s="195"/>
      <c r="X17" s="195"/>
      <c r="Y17" s="195"/>
      <c r="Z17" s="195"/>
      <c r="AA17" s="195"/>
      <c r="AB17" s="195"/>
      <c r="AC17" s="195"/>
      <c r="AD17" s="195"/>
      <c r="AE17" s="195" t="s">
        <v>150</v>
      </c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1" collapsed="false">
      <c r="A18" s="187" t="n">
        <v>10</v>
      </c>
      <c r="B18" s="187" t="s">
        <v>165</v>
      </c>
      <c r="C18" s="188" t="s">
        <v>166</v>
      </c>
      <c r="D18" s="189" t="s">
        <v>167</v>
      </c>
      <c r="E18" s="190" t="n">
        <v>200</v>
      </c>
      <c r="F18" s="191"/>
      <c r="G18" s="192" t="n">
        <f aca="false">ROUND(E18*F18,2)</f>
        <v>0</v>
      </c>
      <c r="H18" s="191"/>
      <c r="I18" s="192" t="n">
        <f aca="false">ROUND(E18*H18,2)</f>
        <v>0</v>
      </c>
      <c r="J18" s="191"/>
      <c r="K18" s="192" t="n">
        <f aca="false">ROUND(E18*J18,2)</f>
        <v>0</v>
      </c>
      <c r="L18" s="192" t="n">
        <v>21</v>
      </c>
      <c r="M18" s="192" t="n">
        <f aca="false">G18*(1+L18/100)</f>
        <v>0</v>
      </c>
      <c r="N18" s="193" t="n">
        <v>0</v>
      </c>
      <c r="O18" s="193" t="n">
        <f aca="false">ROUND(E18*N18,5)</f>
        <v>0</v>
      </c>
      <c r="P18" s="193" t="n">
        <v>0</v>
      </c>
      <c r="Q18" s="193" t="n">
        <f aca="false">ROUND(E18*P18,5)</f>
        <v>0</v>
      </c>
      <c r="R18" s="193"/>
      <c r="S18" s="193"/>
      <c r="T18" s="194" t="n">
        <v>0.416</v>
      </c>
      <c r="U18" s="193" t="n">
        <f aca="false">ROUND(E18*T18,2)</f>
        <v>83.2</v>
      </c>
      <c r="V18" s="195"/>
      <c r="W18" s="195"/>
      <c r="X18" s="195"/>
      <c r="Y18" s="195"/>
      <c r="Z18" s="195"/>
      <c r="AA18" s="195"/>
      <c r="AB18" s="195"/>
      <c r="AC18" s="195"/>
      <c r="AD18" s="195"/>
      <c r="AE18" s="195" t="s">
        <v>150</v>
      </c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13.2" hidden="false" customHeight="false" outlineLevel="1" collapsed="false">
      <c r="A19" s="187" t="n">
        <v>11</v>
      </c>
      <c r="B19" s="187" t="s">
        <v>168</v>
      </c>
      <c r="C19" s="188" t="s">
        <v>169</v>
      </c>
      <c r="D19" s="189" t="s">
        <v>149</v>
      </c>
      <c r="E19" s="190" t="n">
        <v>197.3</v>
      </c>
      <c r="F19" s="191"/>
      <c r="G19" s="192" t="n">
        <f aca="false">ROUND(E19*F19,2)</f>
        <v>0</v>
      </c>
      <c r="H19" s="191"/>
      <c r="I19" s="192" t="n">
        <f aca="false">ROUND(E19*H19,2)</f>
        <v>0</v>
      </c>
      <c r="J19" s="191"/>
      <c r="K19" s="192" t="n">
        <f aca="false">ROUND(E19*J19,2)</f>
        <v>0</v>
      </c>
      <c r="L19" s="192" t="n">
        <v>21</v>
      </c>
      <c r="M19" s="192" t="n">
        <f aca="false">G19*(1+L19/100)</f>
        <v>0</v>
      </c>
      <c r="N19" s="193" t="n">
        <v>0</v>
      </c>
      <c r="O19" s="193" t="n">
        <f aca="false">ROUND(E19*N19,5)</f>
        <v>0</v>
      </c>
      <c r="P19" s="193" t="n">
        <v>0</v>
      </c>
      <c r="Q19" s="193" t="n">
        <f aca="false">ROUND(E19*P19,5)</f>
        <v>0</v>
      </c>
      <c r="R19" s="193"/>
      <c r="S19" s="193"/>
      <c r="T19" s="194" t="n">
        <v>0</v>
      </c>
      <c r="U19" s="193" t="n">
        <f aca="false">ROUND(E19*T19,2)</f>
        <v>0</v>
      </c>
      <c r="V19" s="195"/>
      <c r="W19" s="195"/>
      <c r="X19" s="195"/>
      <c r="Y19" s="195"/>
      <c r="Z19" s="195"/>
      <c r="AA19" s="195"/>
      <c r="AB19" s="195"/>
      <c r="AC19" s="195"/>
      <c r="AD19" s="195"/>
      <c r="AE19" s="195" t="s">
        <v>150</v>
      </c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0" collapsed="false">
      <c r="A20" s="196" t="s">
        <v>145</v>
      </c>
      <c r="B20" s="196" t="s">
        <v>56</v>
      </c>
      <c r="C20" s="197" t="s">
        <v>57</v>
      </c>
      <c r="D20" s="198"/>
      <c r="E20" s="199"/>
      <c r="F20" s="200"/>
      <c r="G20" s="200" t="n">
        <f aca="false">SUMIF(AE21:AE32,"&lt;&gt;NOR",G21:G32)</f>
        <v>0</v>
      </c>
      <c r="H20" s="200"/>
      <c r="I20" s="200" t="n">
        <f aca="false">SUM(I21:I32)</f>
        <v>0</v>
      </c>
      <c r="J20" s="200"/>
      <c r="K20" s="200" t="n">
        <f aca="false">SUM(K21:K32)</f>
        <v>0</v>
      </c>
      <c r="L20" s="200"/>
      <c r="M20" s="200" t="n">
        <f aca="false">SUM(M21:M32)</f>
        <v>0</v>
      </c>
      <c r="N20" s="201"/>
      <c r="O20" s="201" t="n">
        <f aca="false">SUM(O21:O32)</f>
        <v>293.2599</v>
      </c>
      <c r="P20" s="201"/>
      <c r="Q20" s="201" t="n">
        <f aca="false">SUM(Q21:Q32)</f>
        <v>0</v>
      </c>
      <c r="R20" s="201"/>
      <c r="S20" s="201"/>
      <c r="T20" s="202"/>
      <c r="U20" s="201" t="n">
        <f aca="false">SUM(U21:U32)</f>
        <v>213.44</v>
      </c>
      <c r="AE20" s="0" t="s">
        <v>146</v>
      </c>
    </row>
    <row r="21" customFormat="false" ht="13.2" hidden="false" customHeight="false" outlineLevel="1" collapsed="false">
      <c r="A21" s="187" t="n">
        <v>12</v>
      </c>
      <c r="B21" s="187" t="s">
        <v>170</v>
      </c>
      <c r="C21" s="188" t="s">
        <v>171</v>
      </c>
      <c r="D21" s="189" t="s">
        <v>149</v>
      </c>
      <c r="E21" s="190" t="n">
        <v>8.5</v>
      </c>
      <c r="F21" s="191"/>
      <c r="G21" s="192" t="n">
        <f aca="false">ROUND(E21*F21,2)</f>
        <v>0</v>
      </c>
      <c r="H21" s="191"/>
      <c r="I21" s="192" t="n">
        <f aca="false">ROUND(E21*H21,2)</f>
        <v>0</v>
      </c>
      <c r="J21" s="191"/>
      <c r="K21" s="192" t="n">
        <f aca="false">ROUND(E21*J21,2)</f>
        <v>0</v>
      </c>
      <c r="L21" s="192" t="n">
        <v>21</v>
      </c>
      <c r="M21" s="192" t="n">
        <f aca="false">G21*(1+L21/100)</f>
        <v>0</v>
      </c>
      <c r="N21" s="193" t="n">
        <v>2.525</v>
      </c>
      <c r="O21" s="193" t="n">
        <f aca="false">ROUND(E21*N21,5)</f>
        <v>21.4625</v>
      </c>
      <c r="P21" s="193" t="n">
        <v>0</v>
      </c>
      <c r="Q21" s="193" t="n">
        <f aca="false">ROUND(E21*P21,5)</f>
        <v>0</v>
      </c>
      <c r="R21" s="193"/>
      <c r="S21" s="193"/>
      <c r="T21" s="194" t="n">
        <v>0.48</v>
      </c>
      <c r="U21" s="193" t="n">
        <f aca="false">ROUND(E21*T21,2)</f>
        <v>4.08</v>
      </c>
      <c r="V21" s="195"/>
      <c r="W21" s="195"/>
      <c r="X21" s="195"/>
      <c r="Y21" s="195"/>
      <c r="Z21" s="195"/>
      <c r="AA21" s="195"/>
      <c r="AB21" s="195"/>
      <c r="AC21" s="195"/>
      <c r="AD21" s="195"/>
      <c r="AE21" s="195" t="s">
        <v>150</v>
      </c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187" t="n">
        <v>13</v>
      </c>
      <c r="B22" s="187" t="s">
        <v>172</v>
      </c>
      <c r="C22" s="188" t="s">
        <v>173</v>
      </c>
      <c r="D22" s="189" t="s">
        <v>167</v>
      </c>
      <c r="E22" s="190" t="n">
        <v>7.5</v>
      </c>
      <c r="F22" s="191"/>
      <c r="G22" s="192" t="n">
        <f aca="false">ROUND(E22*F22,2)</f>
        <v>0</v>
      </c>
      <c r="H22" s="191"/>
      <c r="I22" s="192" t="n">
        <f aca="false">ROUND(E22*H22,2)</f>
        <v>0</v>
      </c>
      <c r="J22" s="191"/>
      <c r="K22" s="192" t="n">
        <f aca="false">ROUND(E22*J22,2)</f>
        <v>0</v>
      </c>
      <c r="L22" s="192" t="n">
        <v>21</v>
      </c>
      <c r="M22" s="192" t="n">
        <f aca="false">G22*(1+L22/100)</f>
        <v>0</v>
      </c>
      <c r="N22" s="193" t="n">
        <v>0.0392</v>
      </c>
      <c r="O22" s="193" t="n">
        <f aca="false">ROUND(E22*N22,5)</f>
        <v>0.294</v>
      </c>
      <c r="P22" s="193" t="n">
        <v>0</v>
      </c>
      <c r="Q22" s="193" t="n">
        <f aca="false">ROUND(E22*P22,5)</f>
        <v>0</v>
      </c>
      <c r="R22" s="193"/>
      <c r="S22" s="193"/>
      <c r="T22" s="194" t="n">
        <v>1.6</v>
      </c>
      <c r="U22" s="193" t="n">
        <f aca="false">ROUND(E22*T22,2)</f>
        <v>12</v>
      </c>
      <c r="V22" s="195"/>
      <c r="W22" s="195"/>
      <c r="X22" s="195"/>
      <c r="Y22" s="195"/>
      <c r="Z22" s="195"/>
      <c r="AA22" s="195"/>
      <c r="AB22" s="195"/>
      <c r="AC22" s="195"/>
      <c r="AD22" s="195"/>
      <c r="AE22" s="195" t="s">
        <v>150</v>
      </c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187" t="n">
        <v>14</v>
      </c>
      <c r="B23" s="187" t="s">
        <v>174</v>
      </c>
      <c r="C23" s="188" t="s">
        <v>175</v>
      </c>
      <c r="D23" s="189" t="s">
        <v>167</v>
      </c>
      <c r="E23" s="190" t="n">
        <v>7.5</v>
      </c>
      <c r="F23" s="191"/>
      <c r="G23" s="192" t="n">
        <f aca="false">ROUND(E23*F23,2)</f>
        <v>0</v>
      </c>
      <c r="H23" s="191"/>
      <c r="I23" s="192" t="n">
        <f aca="false">ROUND(E23*H23,2)</f>
        <v>0</v>
      </c>
      <c r="J23" s="191"/>
      <c r="K23" s="192" t="n">
        <f aca="false">ROUND(E23*J23,2)</f>
        <v>0</v>
      </c>
      <c r="L23" s="192" t="n">
        <v>21</v>
      </c>
      <c r="M23" s="192" t="n">
        <f aca="false">G23*(1+L23/100)</f>
        <v>0</v>
      </c>
      <c r="N23" s="193" t="n">
        <v>0</v>
      </c>
      <c r="O23" s="193" t="n">
        <f aca="false">ROUND(E23*N23,5)</f>
        <v>0</v>
      </c>
      <c r="P23" s="193" t="n">
        <v>0</v>
      </c>
      <c r="Q23" s="193" t="n">
        <f aca="false">ROUND(E23*P23,5)</f>
        <v>0</v>
      </c>
      <c r="R23" s="193"/>
      <c r="S23" s="193"/>
      <c r="T23" s="194" t="n">
        <v>0.32</v>
      </c>
      <c r="U23" s="193" t="n">
        <f aca="false">ROUND(E23*T23,2)</f>
        <v>2.4</v>
      </c>
      <c r="V23" s="195"/>
      <c r="W23" s="195"/>
      <c r="X23" s="195"/>
      <c r="Y23" s="195"/>
      <c r="Z23" s="195"/>
      <c r="AA23" s="195"/>
      <c r="AB23" s="195"/>
      <c r="AC23" s="195"/>
      <c r="AD23" s="195"/>
      <c r="AE23" s="195" t="s">
        <v>150</v>
      </c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20.4" hidden="false" customHeight="false" outlineLevel="1" collapsed="false">
      <c r="A24" s="187" t="n">
        <v>15</v>
      </c>
      <c r="B24" s="187" t="s">
        <v>176</v>
      </c>
      <c r="C24" s="188" t="s">
        <v>177</v>
      </c>
      <c r="D24" s="189" t="s">
        <v>178</v>
      </c>
      <c r="E24" s="190" t="n">
        <v>0.52</v>
      </c>
      <c r="F24" s="191"/>
      <c r="G24" s="192" t="n">
        <f aca="false">ROUND(E24*F24,2)</f>
        <v>0</v>
      </c>
      <c r="H24" s="191"/>
      <c r="I24" s="192" t="n">
        <f aca="false">ROUND(E24*H24,2)</f>
        <v>0</v>
      </c>
      <c r="J24" s="191"/>
      <c r="K24" s="192" t="n">
        <f aca="false">ROUND(E24*J24,2)</f>
        <v>0</v>
      </c>
      <c r="L24" s="192" t="n">
        <v>21</v>
      </c>
      <c r="M24" s="192" t="n">
        <f aca="false">G24*(1+L24/100)</f>
        <v>0</v>
      </c>
      <c r="N24" s="193" t="n">
        <v>1.04548</v>
      </c>
      <c r="O24" s="193" t="n">
        <f aca="false">ROUND(E24*N24,5)</f>
        <v>0.54365</v>
      </c>
      <c r="P24" s="193" t="n">
        <v>0</v>
      </c>
      <c r="Q24" s="193" t="n">
        <f aca="false">ROUND(E24*P24,5)</f>
        <v>0</v>
      </c>
      <c r="R24" s="193"/>
      <c r="S24" s="193"/>
      <c r="T24" s="194" t="n">
        <v>15.231</v>
      </c>
      <c r="U24" s="193" t="n">
        <f aca="false">ROUND(E24*T24,2)</f>
        <v>7.92</v>
      </c>
      <c r="V24" s="195"/>
      <c r="W24" s="195"/>
      <c r="X24" s="195"/>
      <c r="Y24" s="195"/>
      <c r="Z24" s="195"/>
      <c r="AA24" s="195"/>
      <c r="AB24" s="195"/>
      <c r="AC24" s="195"/>
      <c r="AD24" s="195"/>
      <c r="AE24" s="195" t="s">
        <v>150</v>
      </c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20.4" hidden="false" customHeight="false" outlineLevel="1" collapsed="false">
      <c r="A25" s="187" t="n">
        <v>16</v>
      </c>
      <c r="B25" s="187" t="s">
        <v>179</v>
      </c>
      <c r="C25" s="188" t="s">
        <v>180</v>
      </c>
      <c r="D25" s="189" t="s">
        <v>167</v>
      </c>
      <c r="E25" s="190" t="n">
        <v>62.1</v>
      </c>
      <c r="F25" s="191"/>
      <c r="G25" s="192" t="n">
        <f aca="false">ROUND(E25*F25,2)</f>
        <v>0</v>
      </c>
      <c r="H25" s="191"/>
      <c r="I25" s="192" t="n">
        <f aca="false">ROUND(E25*H25,2)</f>
        <v>0</v>
      </c>
      <c r="J25" s="191"/>
      <c r="K25" s="192" t="n">
        <f aca="false">ROUND(E25*J25,2)</f>
        <v>0</v>
      </c>
      <c r="L25" s="192" t="n">
        <v>21</v>
      </c>
      <c r="M25" s="192" t="n">
        <f aca="false">G25*(1+L25/100)</f>
        <v>0</v>
      </c>
      <c r="N25" s="193" t="n">
        <v>1.175</v>
      </c>
      <c r="O25" s="193" t="n">
        <f aca="false">ROUND(E25*N25,5)</f>
        <v>72.9675</v>
      </c>
      <c r="P25" s="193" t="n">
        <v>0</v>
      </c>
      <c r="Q25" s="193" t="n">
        <f aca="false">ROUND(E25*P25,5)</f>
        <v>0</v>
      </c>
      <c r="R25" s="193"/>
      <c r="S25" s="193"/>
      <c r="T25" s="194" t="n">
        <v>1.23</v>
      </c>
      <c r="U25" s="193" t="n">
        <f aca="false">ROUND(E25*T25,2)</f>
        <v>76.38</v>
      </c>
      <c r="V25" s="195"/>
      <c r="W25" s="195"/>
      <c r="X25" s="195"/>
      <c r="Y25" s="195"/>
      <c r="Z25" s="195"/>
      <c r="AA25" s="195"/>
      <c r="AB25" s="195"/>
      <c r="AC25" s="195"/>
      <c r="AD25" s="195"/>
      <c r="AE25" s="195" t="s">
        <v>150</v>
      </c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1" collapsed="false">
      <c r="A26" s="187" t="n">
        <v>17</v>
      </c>
      <c r="B26" s="187" t="s">
        <v>181</v>
      </c>
      <c r="C26" s="188" t="s">
        <v>182</v>
      </c>
      <c r="D26" s="189" t="s">
        <v>149</v>
      </c>
      <c r="E26" s="190" t="n">
        <v>29.4</v>
      </c>
      <c r="F26" s="191"/>
      <c r="G26" s="192" t="n">
        <f aca="false">ROUND(E26*F26,2)</f>
        <v>0</v>
      </c>
      <c r="H26" s="191"/>
      <c r="I26" s="192" t="n">
        <f aca="false">ROUND(E26*H26,2)</f>
        <v>0</v>
      </c>
      <c r="J26" s="191"/>
      <c r="K26" s="192" t="n">
        <f aca="false">ROUND(E26*J26,2)</f>
        <v>0</v>
      </c>
      <c r="L26" s="192" t="n">
        <v>21</v>
      </c>
      <c r="M26" s="192" t="n">
        <f aca="false">G26*(1+L26/100)</f>
        <v>0</v>
      </c>
      <c r="N26" s="193" t="n">
        <v>2.525</v>
      </c>
      <c r="O26" s="193" t="n">
        <f aca="false">ROUND(E26*N26,5)</f>
        <v>74.235</v>
      </c>
      <c r="P26" s="193" t="n">
        <v>0</v>
      </c>
      <c r="Q26" s="193" t="n">
        <f aca="false">ROUND(E26*P26,5)</f>
        <v>0</v>
      </c>
      <c r="R26" s="193"/>
      <c r="S26" s="193"/>
      <c r="T26" s="194" t="n">
        <v>0.48</v>
      </c>
      <c r="U26" s="193" t="n">
        <f aca="false">ROUND(E26*T26,2)</f>
        <v>14.11</v>
      </c>
      <c r="V26" s="195"/>
      <c r="W26" s="195"/>
      <c r="X26" s="195"/>
      <c r="Y26" s="195"/>
      <c r="Z26" s="195"/>
      <c r="AA26" s="195"/>
      <c r="AB26" s="195"/>
      <c r="AC26" s="195"/>
      <c r="AD26" s="195"/>
      <c r="AE26" s="195" t="s">
        <v>150</v>
      </c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customFormat="false" ht="13.2" hidden="false" customHeight="false" outlineLevel="1" collapsed="false">
      <c r="A27" s="187" t="n">
        <v>18</v>
      </c>
      <c r="B27" s="187" t="s">
        <v>181</v>
      </c>
      <c r="C27" s="188" t="s">
        <v>183</v>
      </c>
      <c r="D27" s="189" t="s">
        <v>149</v>
      </c>
      <c r="E27" s="190" t="n">
        <v>32.9</v>
      </c>
      <c r="F27" s="191"/>
      <c r="G27" s="192" t="n">
        <f aca="false">ROUND(E27*F27,2)</f>
        <v>0</v>
      </c>
      <c r="H27" s="191"/>
      <c r="I27" s="192" t="n">
        <f aca="false">ROUND(E27*H27,2)</f>
        <v>0</v>
      </c>
      <c r="J27" s="191"/>
      <c r="K27" s="192" t="n">
        <f aca="false">ROUND(E27*J27,2)</f>
        <v>0</v>
      </c>
      <c r="L27" s="192" t="n">
        <v>21</v>
      </c>
      <c r="M27" s="192" t="n">
        <f aca="false">G27*(1+L27/100)</f>
        <v>0</v>
      </c>
      <c r="N27" s="193" t="n">
        <v>2.525</v>
      </c>
      <c r="O27" s="193" t="n">
        <f aca="false">ROUND(E27*N27,5)</f>
        <v>83.0725</v>
      </c>
      <c r="P27" s="193" t="n">
        <v>0</v>
      </c>
      <c r="Q27" s="193" t="n">
        <f aca="false">ROUND(E27*P27,5)</f>
        <v>0</v>
      </c>
      <c r="R27" s="193"/>
      <c r="S27" s="193"/>
      <c r="T27" s="194" t="n">
        <v>0.48</v>
      </c>
      <c r="U27" s="193" t="n">
        <f aca="false">ROUND(E27*T27,2)</f>
        <v>15.79</v>
      </c>
      <c r="V27" s="195"/>
      <c r="W27" s="195"/>
      <c r="X27" s="195"/>
      <c r="Y27" s="195"/>
      <c r="Z27" s="195"/>
      <c r="AA27" s="195"/>
      <c r="AB27" s="195"/>
      <c r="AC27" s="195"/>
      <c r="AD27" s="195"/>
      <c r="AE27" s="195" t="s">
        <v>150</v>
      </c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customFormat="false" ht="20.4" hidden="false" customHeight="false" outlineLevel="1" collapsed="false">
      <c r="A28" s="187" t="n">
        <v>19</v>
      </c>
      <c r="B28" s="187" t="s">
        <v>184</v>
      </c>
      <c r="C28" s="188" t="s">
        <v>185</v>
      </c>
      <c r="D28" s="189" t="s">
        <v>167</v>
      </c>
      <c r="E28" s="190" t="n">
        <v>46</v>
      </c>
      <c r="F28" s="191"/>
      <c r="G28" s="192" t="n">
        <f aca="false">ROUND(E28*F28,2)</f>
        <v>0</v>
      </c>
      <c r="H28" s="191"/>
      <c r="I28" s="192" t="n">
        <f aca="false">ROUND(E28*H28,2)</f>
        <v>0</v>
      </c>
      <c r="J28" s="191"/>
      <c r="K28" s="192" t="n">
        <f aca="false">ROUND(E28*J28,2)</f>
        <v>0</v>
      </c>
      <c r="L28" s="192" t="n">
        <v>21</v>
      </c>
      <c r="M28" s="192" t="n">
        <f aca="false">G28*(1+L28/100)</f>
        <v>0</v>
      </c>
      <c r="N28" s="193" t="n">
        <v>0.03634</v>
      </c>
      <c r="O28" s="193" t="n">
        <f aca="false">ROUND(E28*N28,5)</f>
        <v>1.67164</v>
      </c>
      <c r="P28" s="193" t="n">
        <v>0</v>
      </c>
      <c r="Q28" s="193" t="n">
        <f aca="false">ROUND(E28*P28,5)</f>
        <v>0</v>
      </c>
      <c r="R28" s="193"/>
      <c r="S28" s="193"/>
      <c r="T28" s="194" t="n">
        <v>0.527</v>
      </c>
      <c r="U28" s="193" t="n">
        <f aca="false">ROUND(E28*T28,2)</f>
        <v>24.24</v>
      </c>
      <c r="V28" s="195"/>
      <c r="W28" s="195"/>
      <c r="X28" s="195"/>
      <c r="Y28" s="195"/>
      <c r="Z28" s="195"/>
      <c r="AA28" s="195"/>
      <c r="AB28" s="195"/>
      <c r="AC28" s="195"/>
      <c r="AD28" s="195"/>
      <c r="AE28" s="195" t="s">
        <v>150</v>
      </c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customFormat="false" ht="13.2" hidden="false" customHeight="false" outlineLevel="1" collapsed="false">
      <c r="A29" s="187" t="n">
        <v>20</v>
      </c>
      <c r="B29" s="187" t="s">
        <v>186</v>
      </c>
      <c r="C29" s="188" t="s">
        <v>187</v>
      </c>
      <c r="D29" s="189" t="s">
        <v>167</v>
      </c>
      <c r="E29" s="190" t="n">
        <v>46</v>
      </c>
      <c r="F29" s="191"/>
      <c r="G29" s="192" t="n">
        <f aca="false">ROUND(E29*F29,2)</f>
        <v>0</v>
      </c>
      <c r="H29" s="191"/>
      <c r="I29" s="192" t="n">
        <f aca="false">ROUND(E29*H29,2)</f>
        <v>0</v>
      </c>
      <c r="J29" s="191"/>
      <c r="K29" s="192" t="n">
        <f aca="false">ROUND(E29*J29,2)</f>
        <v>0</v>
      </c>
      <c r="L29" s="192" t="n">
        <v>21</v>
      </c>
      <c r="M29" s="192" t="n">
        <f aca="false">G29*(1+L29/100)</f>
        <v>0</v>
      </c>
      <c r="N29" s="193" t="n">
        <v>0</v>
      </c>
      <c r="O29" s="193" t="n">
        <f aca="false">ROUND(E29*N29,5)</f>
        <v>0</v>
      </c>
      <c r="P29" s="193" t="n">
        <v>0</v>
      </c>
      <c r="Q29" s="193" t="n">
        <f aca="false">ROUND(E29*P29,5)</f>
        <v>0</v>
      </c>
      <c r="R29" s="193"/>
      <c r="S29" s="193"/>
      <c r="T29" s="194" t="n">
        <v>0.32</v>
      </c>
      <c r="U29" s="193" t="n">
        <f aca="false">ROUND(E29*T29,2)</f>
        <v>14.72</v>
      </c>
      <c r="V29" s="195"/>
      <c r="W29" s="195"/>
      <c r="X29" s="195"/>
      <c r="Y29" s="195"/>
      <c r="Z29" s="195"/>
      <c r="AA29" s="195"/>
      <c r="AB29" s="195"/>
      <c r="AC29" s="195"/>
      <c r="AD29" s="195"/>
      <c r="AE29" s="195" t="s">
        <v>150</v>
      </c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customFormat="false" ht="13.2" hidden="false" customHeight="false" outlineLevel="1" collapsed="false">
      <c r="A30" s="187" t="n">
        <v>21</v>
      </c>
      <c r="B30" s="187" t="s">
        <v>188</v>
      </c>
      <c r="C30" s="188" t="s">
        <v>189</v>
      </c>
      <c r="D30" s="189" t="s">
        <v>178</v>
      </c>
      <c r="E30" s="190" t="n">
        <v>0.8</v>
      </c>
      <c r="F30" s="191"/>
      <c r="G30" s="192" t="n">
        <f aca="false">ROUND(E30*F30,2)</f>
        <v>0</v>
      </c>
      <c r="H30" s="191"/>
      <c r="I30" s="192" t="n">
        <f aca="false">ROUND(E30*H30,2)</f>
        <v>0</v>
      </c>
      <c r="J30" s="191"/>
      <c r="K30" s="192" t="n">
        <f aca="false">ROUND(E30*J30,2)</f>
        <v>0</v>
      </c>
      <c r="L30" s="192" t="n">
        <v>21</v>
      </c>
      <c r="M30" s="192" t="n">
        <f aca="false">G30*(1+L30/100)</f>
        <v>0</v>
      </c>
      <c r="N30" s="193" t="n">
        <v>1.02116</v>
      </c>
      <c r="O30" s="193" t="n">
        <f aca="false">ROUND(E30*N30,5)</f>
        <v>0.81693</v>
      </c>
      <c r="P30" s="193" t="n">
        <v>0</v>
      </c>
      <c r="Q30" s="193" t="n">
        <f aca="false">ROUND(E30*P30,5)</f>
        <v>0</v>
      </c>
      <c r="R30" s="193"/>
      <c r="S30" s="193"/>
      <c r="T30" s="194" t="n">
        <v>23.531</v>
      </c>
      <c r="U30" s="193" t="n">
        <f aca="false">ROUND(E30*T30,2)</f>
        <v>18.82</v>
      </c>
      <c r="V30" s="195"/>
      <c r="W30" s="195"/>
      <c r="X30" s="195"/>
      <c r="Y30" s="195"/>
      <c r="Z30" s="195"/>
      <c r="AA30" s="195"/>
      <c r="AB30" s="195"/>
      <c r="AC30" s="195"/>
      <c r="AD30" s="195"/>
      <c r="AE30" s="195" t="s">
        <v>150</v>
      </c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customFormat="false" ht="13.2" hidden="false" customHeight="false" outlineLevel="1" collapsed="false">
      <c r="A31" s="187" t="n">
        <v>22</v>
      </c>
      <c r="B31" s="187" t="s">
        <v>190</v>
      </c>
      <c r="C31" s="188" t="s">
        <v>191</v>
      </c>
      <c r="D31" s="189" t="s">
        <v>149</v>
      </c>
      <c r="E31" s="190" t="n">
        <v>8.5</v>
      </c>
      <c r="F31" s="191"/>
      <c r="G31" s="192" t="n">
        <f aca="false">ROUND(E31*F31,2)</f>
        <v>0</v>
      </c>
      <c r="H31" s="191"/>
      <c r="I31" s="192" t="n">
        <f aca="false">ROUND(E31*H31,2)</f>
        <v>0</v>
      </c>
      <c r="J31" s="191"/>
      <c r="K31" s="192" t="n">
        <f aca="false">ROUND(E31*J31,2)</f>
        <v>0</v>
      </c>
      <c r="L31" s="192" t="n">
        <v>21</v>
      </c>
      <c r="M31" s="192" t="n">
        <f aca="false">G31*(1+L31/100)</f>
        <v>0</v>
      </c>
      <c r="N31" s="193" t="n">
        <v>1.78164</v>
      </c>
      <c r="O31" s="193" t="n">
        <f aca="false">ROUND(E31*N31,5)</f>
        <v>15.14394</v>
      </c>
      <c r="P31" s="193" t="n">
        <v>0</v>
      </c>
      <c r="Q31" s="193" t="n">
        <f aca="false">ROUND(E31*P31,5)</f>
        <v>0</v>
      </c>
      <c r="R31" s="193"/>
      <c r="S31" s="193"/>
      <c r="T31" s="194" t="n">
        <v>1.085</v>
      </c>
      <c r="U31" s="193" t="n">
        <f aca="false">ROUND(E31*T31,2)</f>
        <v>9.22</v>
      </c>
      <c r="V31" s="195"/>
      <c r="W31" s="195"/>
      <c r="X31" s="195"/>
      <c r="Y31" s="195"/>
      <c r="Z31" s="195"/>
      <c r="AA31" s="195"/>
      <c r="AB31" s="195"/>
      <c r="AC31" s="195"/>
      <c r="AD31" s="195"/>
      <c r="AE31" s="195" t="s">
        <v>150</v>
      </c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customFormat="false" ht="13.2" hidden="false" customHeight="false" outlineLevel="1" collapsed="false">
      <c r="A32" s="187" t="n">
        <v>23</v>
      </c>
      <c r="B32" s="187" t="s">
        <v>192</v>
      </c>
      <c r="C32" s="188" t="s">
        <v>193</v>
      </c>
      <c r="D32" s="189" t="s">
        <v>149</v>
      </c>
      <c r="E32" s="190" t="n">
        <v>12.68</v>
      </c>
      <c r="F32" s="191"/>
      <c r="G32" s="192" t="n">
        <f aca="false">ROUND(E32*F32,2)</f>
        <v>0</v>
      </c>
      <c r="H32" s="191"/>
      <c r="I32" s="192" t="n">
        <f aca="false">ROUND(E32*H32,2)</f>
        <v>0</v>
      </c>
      <c r="J32" s="191"/>
      <c r="K32" s="192" t="n">
        <f aca="false">ROUND(E32*J32,2)</f>
        <v>0</v>
      </c>
      <c r="L32" s="192" t="n">
        <v>21</v>
      </c>
      <c r="M32" s="192" t="n">
        <f aca="false">G32*(1+L32/100)</f>
        <v>0</v>
      </c>
      <c r="N32" s="193" t="n">
        <v>1.818</v>
      </c>
      <c r="O32" s="193" t="n">
        <f aca="false">ROUND(E32*N32,5)</f>
        <v>23.05224</v>
      </c>
      <c r="P32" s="193" t="n">
        <v>0</v>
      </c>
      <c r="Q32" s="193" t="n">
        <f aca="false">ROUND(E32*P32,5)</f>
        <v>0</v>
      </c>
      <c r="R32" s="193"/>
      <c r="S32" s="193"/>
      <c r="T32" s="194" t="n">
        <v>1.085</v>
      </c>
      <c r="U32" s="193" t="n">
        <f aca="false">ROUND(E32*T32,2)</f>
        <v>13.76</v>
      </c>
      <c r="V32" s="195"/>
      <c r="W32" s="195"/>
      <c r="X32" s="195"/>
      <c r="Y32" s="195"/>
      <c r="Z32" s="195"/>
      <c r="AA32" s="195"/>
      <c r="AB32" s="195"/>
      <c r="AC32" s="195"/>
      <c r="AD32" s="195"/>
      <c r="AE32" s="195" t="s">
        <v>150</v>
      </c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customFormat="false" ht="13.2" hidden="false" customHeight="false" outlineLevel="0" collapsed="false">
      <c r="A33" s="196" t="s">
        <v>145</v>
      </c>
      <c r="B33" s="196" t="s">
        <v>58</v>
      </c>
      <c r="C33" s="197" t="s">
        <v>59</v>
      </c>
      <c r="D33" s="198"/>
      <c r="E33" s="199"/>
      <c r="F33" s="200"/>
      <c r="G33" s="200" t="n">
        <f aca="false">SUMIF(AE34:AE45,"&lt;&gt;NOR",G34:G45)</f>
        <v>0</v>
      </c>
      <c r="H33" s="200"/>
      <c r="I33" s="200" t="n">
        <f aca="false">SUM(I34:I45)</f>
        <v>0</v>
      </c>
      <c r="J33" s="200"/>
      <c r="K33" s="200" t="n">
        <f aca="false">SUM(K34:K45)</f>
        <v>0</v>
      </c>
      <c r="L33" s="200"/>
      <c r="M33" s="200" t="n">
        <f aca="false">SUM(M34:M45)</f>
        <v>0</v>
      </c>
      <c r="N33" s="201"/>
      <c r="O33" s="201" t="n">
        <f aca="false">SUM(O34:O45)</f>
        <v>83.16147</v>
      </c>
      <c r="P33" s="201"/>
      <c r="Q33" s="201" t="n">
        <f aca="false">SUM(Q34:Q45)</f>
        <v>0</v>
      </c>
      <c r="R33" s="201"/>
      <c r="S33" s="201"/>
      <c r="T33" s="202"/>
      <c r="U33" s="201" t="n">
        <f aca="false">SUM(U34:U45)</f>
        <v>373.66</v>
      </c>
      <c r="AE33" s="0" t="s">
        <v>146</v>
      </c>
    </row>
    <row r="34" customFormat="false" ht="19.4" hidden="false" customHeight="false" outlineLevel="1" collapsed="false">
      <c r="A34" s="187" t="n">
        <v>24</v>
      </c>
      <c r="B34" s="187" t="s">
        <v>194</v>
      </c>
      <c r="C34" s="188" t="s">
        <v>195</v>
      </c>
      <c r="D34" s="189" t="s">
        <v>167</v>
      </c>
      <c r="E34" s="190" t="n">
        <v>12.4</v>
      </c>
      <c r="F34" s="191"/>
      <c r="G34" s="192" t="n">
        <f aca="false">ROUND(E34*F34,2)</f>
        <v>0</v>
      </c>
      <c r="H34" s="191"/>
      <c r="I34" s="192" t="n">
        <f aca="false">ROUND(E34*H34,2)</f>
        <v>0</v>
      </c>
      <c r="J34" s="191"/>
      <c r="K34" s="192" t="n">
        <f aca="false">ROUND(E34*J34,2)</f>
        <v>0</v>
      </c>
      <c r="L34" s="192" t="n">
        <v>21</v>
      </c>
      <c r="M34" s="192" t="n">
        <f aca="false">G34*(1+L34/100)</f>
        <v>0</v>
      </c>
      <c r="N34" s="193" t="n">
        <v>0.30251</v>
      </c>
      <c r="O34" s="193" t="n">
        <f aca="false">ROUND(E34*N34,5)</f>
        <v>3.75112</v>
      </c>
      <c r="P34" s="193" t="n">
        <v>0</v>
      </c>
      <c r="Q34" s="193" t="n">
        <f aca="false">ROUND(E34*P34,5)</f>
        <v>0</v>
      </c>
      <c r="R34" s="193"/>
      <c r="S34" s="193"/>
      <c r="T34" s="194" t="n">
        <v>0.915</v>
      </c>
      <c r="U34" s="193" t="n">
        <f aca="false">ROUND(E34*T34,2)</f>
        <v>11.35</v>
      </c>
      <c r="V34" s="195"/>
      <c r="W34" s="195"/>
      <c r="X34" s="195"/>
      <c r="Y34" s="195"/>
      <c r="Z34" s="195"/>
      <c r="AA34" s="195"/>
      <c r="AB34" s="195"/>
      <c r="AC34" s="195"/>
      <c r="AD34" s="195"/>
      <c r="AE34" s="195" t="s">
        <v>150</v>
      </c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customFormat="false" ht="19.4" hidden="false" customHeight="false" outlineLevel="1" collapsed="false">
      <c r="A35" s="187" t="n">
        <v>25</v>
      </c>
      <c r="B35" s="187" t="s">
        <v>196</v>
      </c>
      <c r="C35" s="188" t="s">
        <v>197</v>
      </c>
      <c r="D35" s="189" t="s">
        <v>167</v>
      </c>
      <c r="E35" s="190" t="n">
        <v>246</v>
      </c>
      <c r="F35" s="191"/>
      <c r="G35" s="192" t="n">
        <f aca="false">ROUND(E35*F35,2)</f>
        <v>0</v>
      </c>
      <c r="H35" s="191"/>
      <c r="I35" s="192" t="n">
        <f aca="false">ROUND(E35*H35,2)</f>
        <v>0</v>
      </c>
      <c r="J35" s="191"/>
      <c r="K35" s="192" t="n">
        <f aca="false">ROUND(E35*J35,2)</f>
        <v>0</v>
      </c>
      <c r="L35" s="192" t="n">
        <v>21</v>
      </c>
      <c r="M35" s="192" t="n">
        <f aca="false">G35*(1+L35/100)</f>
        <v>0</v>
      </c>
      <c r="N35" s="193" t="n">
        <v>0.25863</v>
      </c>
      <c r="O35" s="193" t="n">
        <f aca="false">ROUND(E35*N35,5)</f>
        <v>63.62298</v>
      </c>
      <c r="P35" s="193" t="n">
        <v>0</v>
      </c>
      <c r="Q35" s="193" t="n">
        <f aca="false">ROUND(E35*P35,5)</f>
        <v>0</v>
      </c>
      <c r="R35" s="193"/>
      <c r="S35" s="193"/>
      <c r="T35" s="194" t="n">
        <v>0.858</v>
      </c>
      <c r="U35" s="193" t="n">
        <f aca="false">ROUND(E35*T35,2)</f>
        <v>211.07</v>
      </c>
      <c r="V35" s="195"/>
      <c r="W35" s="195"/>
      <c r="X35" s="195"/>
      <c r="Y35" s="195"/>
      <c r="Z35" s="195"/>
      <c r="AA35" s="195"/>
      <c r="AB35" s="195"/>
      <c r="AC35" s="195"/>
      <c r="AD35" s="195"/>
      <c r="AE35" s="195" t="s">
        <v>150</v>
      </c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customFormat="false" ht="19.4" hidden="false" customHeight="false" outlineLevel="1" collapsed="false">
      <c r="A36" s="187" t="n">
        <v>26</v>
      </c>
      <c r="B36" s="187" t="s">
        <v>198</v>
      </c>
      <c r="C36" s="188" t="s">
        <v>199</v>
      </c>
      <c r="D36" s="189" t="s">
        <v>200</v>
      </c>
      <c r="E36" s="190" t="n">
        <v>48</v>
      </c>
      <c r="F36" s="191"/>
      <c r="G36" s="192" t="n">
        <f aca="false">ROUND(E36*F36,2)</f>
        <v>0</v>
      </c>
      <c r="H36" s="191"/>
      <c r="I36" s="192" t="n">
        <f aca="false">ROUND(E36*H36,2)</f>
        <v>0</v>
      </c>
      <c r="J36" s="191"/>
      <c r="K36" s="192" t="n">
        <f aca="false">ROUND(E36*J36,2)</f>
        <v>0</v>
      </c>
      <c r="L36" s="192" t="n">
        <v>21</v>
      </c>
      <c r="M36" s="192" t="n">
        <f aca="false">G36*(1+L36/100)</f>
        <v>0</v>
      </c>
      <c r="N36" s="193" t="n">
        <v>0.07262</v>
      </c>
      <c r="O36" s="193" t="n">
        <f aca="false">ROUND(E36*N36,5)</f>
        <v>3.48576</v>
      </c>
      <c r="P36" s="193" t="n">
        <v>0</v>
      </c>
      <c r="Q36" s="193" t="n">
        <f aca="false">ROUND(E36*P36,5)</f>
        <v>0</v>
      </c>
      <c r="R36" s="193"/>
      <c r="S36" s="193"/>
      <c r="T36" s="194" t="n">
        <v>0.2738</v>
      </c>
      <c r="U36" s="193" t="n">
        <f aca="false">ROUND(E36*T36,2)</f>
        <v>13.14</v>
      </c>
      <c r="V36" s="195"/>
      <c r="W36" s="195"/>
      <c r="X36" s="195"/>
      <c r="Y36" s="195"/>
      <c r="Z36" s="195"/>
      <c r="AA36" s="195"/>
      <c r="AB36" s="195"/>
      <c r="AC36" s="195"/>
      <c r="AD36" s="195"/>
      <c r="AE36" s="195" t="s">
        <v>150</v>
      </c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customFormat="false" ht="12.8" hidden="false" customHeight="false" outlineLevel="1" collapsed="false">
      <c r="A37" s="187" t="n">
        <v>27</v>
      </c>
      <c r="B37" s="187" t="s">
        <v>201</v>
      </c>
      <c r="C37" s="188" t="s">
        <v>202</v>
      </c>
      <c r="D37" s="189" t="s">
        <v>200</v>
      </c>
      <c r="E37" s="190" t="n">
        <v>19.5</v>
      </c>
      <c r="F37" s="191"/>
      <c r="G37" s="192" t="n">
        <f aca="false">ROUND(E37*F37,2)</f>
        <v>0</v>
      </c>
      <c r="H37" s="191"/>
      <c r="I37" s="192" t="n">
        <f aca="false">ROUND(E37*H37,2)</f>
        <v>0</v>
      </c>
      <c r="J37" s="191"/>
      <c r="K37" s="192" t="n">
        <f aca="false">ROUND(E37*J37,2)</f>
        <v>0</v>
      </c>
      <c r="L37" s="192" t="n">
        <v>21</v>
      </c>
      <c r="M37" s="192" t="n">
        <f aca="false">G37*(1+L37/100)</f>
        <v>0</v>
      </c>
      <c r="N37" s="193" t="n">
        <v>0.00028</v>
      </c>
      <c r="O37" s="193" t="n">
        <f aca="false">ROUND(E37*N37,5)</f>
        <v>0.00546</v>
      </c>
      <c r="P37" s="193" t="n">
        <v>0</v>
      </c>
      <c r="Q37" s="193" t="n">
        <f aca="false">ROUND(E37*P37,5)</f>
        <v>0</v>
      </c>
      <c r="R37" s="193"/>
      <c r="S37" s="193"/>
      <c r="T37" s="194" t="n">
        <v>0.11</v>
      </c>
      <c r="U37" s="193" t="n">
        <f aca="false">ROUND(E37*T37,2)</f>
        <v>2.15</v>
      </c>
      <c r="V37" s="195"/>
      <c r="W37" s="195"/>
      <c r="X37" s="195"/>
      <c r="Y37" s="195"/>
      <c r="Z37" s="195"/>
      <c r="AA37" s="195"/>
      <c r="AB37" s="195"/>
      <c r="AC37" s="195"/>
      <c r="AD37" s="195"/>
      <c r="AE37" s="195" t="s">
        <v>150</v>
      </c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customFormat="false" ht="12.8" hidden="false" customHeight="false" outlineLevel="1" collapsed="false">
      <c r="A38" s="187" t="n">
        <v>28</v>
      </c>
      <c r="B38" s="187" t="s">
        <v>203</v>
      </c>
      <c r="C38" s="188" t="s">
        <v>204</v>
      </c>
      <c r="D38" s="189" t="s">
        <v>205</v>
      </c>
      <c r="E38" s="190" t="n">
        <v>2</v>
      </c>
      <c r="F38" s="191"/>
      <c r="G38" s="192" t="n">
        <f aca="false">ROUND(E38*F38,2)</f>
        <v>0</v>
      </c>
      <c r="H38" s="191"/>
      <c r="I38" s="192" t="n">
        <f aca="false">ROUND(E38*H38,2)</f>
        <v>0</v>
      </c>
      <c r="J38" s="191"/>
      <c r="K38" s="192" t="n">
        <f aca="false">ROUND(E38*J38,2)</f>
        <v>0</v>
      </c>
      <c r="L38" s="192" t="n">
        <v>21</v>
      </c>
      <c r="M38" s="192" t="n">
        <f aca="false">G38*(1+L38/100)</f>
        <v>0</v>
      </c>
      <c r="N38" s="193" t="n">
        <v>0.01726</v>
      </c>
      <c r="O38" s="193" t="n">
        <f aca="false">ROUND(E38*N38,5)</f>
        <v>0.03452</v>
      </c>
      <c r="P38" s="193" t="n">
        <v>0</v>
      </c>
      <c r="Q38" s="193" t="n">
        <f aca="false">ROUND(E38*P38,5)</f>
        <v>0</v>
      </c>
      <c r="R38" s="193"/>
      <c r="S38" s="193"/>
      <c r="T38" s="194" t="n">
        <v>0.2325</v>
      </c>
      <c r="U38" s="193" t="n">
        <f aca="false">ROUND(E38*T38,2)</f>
        <v>0.47</v>
      </c>
      <c r="V38" s="195"/>
      <c r="W38" s="195"/>
      <c r="X38" s="195"/>
      <c r="Y38" s="195"/>
      <c r="Z38" s="195"/>
      <c r="AA38" s="195"/>
      <c r="AB38" s="195"/>
      <c r="AC38" s="195"/>
      <c r="AD38" s="195"/>
      <c r="AE38" s="195" t="s">
        <v>150</v>
      </c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customFormat="false" ht="12.8" hidden="false" customHeight="false" outlineLevel="1" collapsed="false">
      <c r="A39" s="187" t="n">
        <v>29</v>
      </c>
      <c r="B39" s="187" t="s">
        <v>206</v>
      </c>
      <c r="C39" s="188" t="s">
        <v>207</v>
      </c>
      <c r="D39" s="189" t="s">
        <v>205</v>
      </c>
      <c r="E39" s="190" t="n">
        <v>2</v>
      </c>
      <c r="F39" s="191"/>
      <c r="G39" s="192" t="n">
        <f aca="false">ROUND(E39*F39,2)</f>
        <v>0</v>
      </c>
      <c r="H39" s="191"/>
      <c r="I39" s="192" t="n">
        <f aca="false">ROUND(E39*H39,2)</f>
        <v>0</v>
      </c>
      <c r="J39" s="191"/>
      <c r="K39" s="192" t="n">
        <f aca="false">ROUND(E39*J39,2)</f>
        <v>0</v>
      </c>
      <c r="L39" s="192" t="n">
        <v>21</v>
      </c>
      <c r="M39" s="192" t="n">
        <f aca="false">G39*(1+L39/100)</f>
        <v>0</v>
      </c>
      <c r="N39" s="193" t="n">
        <v>0.02288</v>
      </c>
      <c r="O39" s="193" t="n">
        <f aca="false">ROUND(E39*N39,5)</f>
        <v>0.04576</v>
      </c>
      <c r="P39" s="193" t="n">
        <v>0</v>
      </c>
      <c r="Q39" s="193" t="n">
        <f aca="false">ROUND(E39*P39,5)</f>
        <v>0</v>
      </c>
      <c r="R39" s="193"/>
      <c r="S39" s="193"/>
      <c r="T39" s="194" t="n">
        <v>0.3175</v>
      </c>
      <c r="U39" s="193" t="n">
        <f aca="false">ROUND(E39*T39,2)</f>
        <v>0.64</v>
      </c>
      <c r="V39" s="195"/>
      <c r="W39" s="195"/>
      <c r="X39" s="195"/>
      <c r="Y39" s="195"/>
      <c r="Z39" s="195"/>
      <c r="AA39" s="195"/>
      <c r="AB39" s="195"/>
      <c r="AC39" s="195"/>
      <c r="AD39" s="195"/>
      <c r="AE39" s="195" t="s">
        <v>150</v>
      </c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customFormat="false" ht="12.8" hidden="false" customHeight="false" outlineLevel="1" collapsed="false">
      <c r="A40" s="187" t="n">
        <v>30</v>
      </c>
      <c r="B40" s="187" t="s">
        <v>208</v>
      </c>
      <c r="C40" s="188" t="s">
        <v>209</v>
      </c>
      <c r="D40" s="189" t="s">
        <v>205</v>
      </c>
      <c r="E40" s="190" t="n">
        <v>23</v>
      </c>
      <c r="F40" s="191"/>
      <c r="G40" s="192" t="n">
        <f aca="false">ROUND(E40*F40,2)</f>
        <v>0</v>
      </c>
      <c r="H40" s="191"/>
      <c r="I40" s="192" t="n">
        <f aca="false">ROUND(E40*H40,2)</f>
        <v>0</v>
      </c>
      <c r="J40" s="191"/>
      <c r="K40" s="192" t="n">
        <f aca="false">ROUND(E40*J40,2)</f>
        <v>0</v>
      </c>
      <c r="L40" s="192" t="n">
        <v>21</v>
      </c>
      <c r="M40" s="192" t="n">
        <f aca="false">G40*(1+L40/100)</f>
        <v>0</v>
      </c>
      <c r="N40" s="193" t="n">
        <v>0.04529</v>
      </c>
      <c r="O40" s="193" t="n">
        <f aca="false">ROUND(E40*N40,5)</f>
        <v>1.04167</v>
      </c>
      <c r="P40" s="193" t="n">
        <v>0</v>
      </c>
      <c r="Q40" s="193" t="n">
        <f aca="false">ROUND(E40*P40,5)</f>
        <v>0</v>
      </c>
      <c r="R40" s="193"/>
      <c r="S40" s="193"/>
      <c r="T40" s="194" t="n">
        <v>0.2525</v>
      </c>
      <c r="U40" s="193" t="n">
        <f aca="false">ROUND(E40*T40,2)</f>
        <v>5.81</v>
      </c>
      <c r="V40" s="195"/>
      <c r="W40" s="195"/>
      <c r="X40" s="195"/>
      <c r="Y40" s="195"/>
      <c r="Z40" s="195"/>
      <c r="AA40" s="195"/>
      <c r="AB40" s="195"/>
      <c r="AC40" s="195"/>
      <c r="AD40" s="195"/>
      <c r="AE40" s="195" t="s">
        <v>150</v>
      </c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customFormat="false" ht="12.8" hidden="false" customHeight="false" outlineLevel="1" collapsed="false">
      <c r="A41" s="187" t="n">
        <v>31</v>
      </c>
      <c r="B41" s="187" t="s">
        <v>210</v>
      </c>
      <c r="C41" s="188" t="s">
        <v>211</v>
      </c>
      <c r="D41" s="189" t="s">
        <v>205</v>
      </c>
      <c r="E41" s="190" t="n">
        <v>13</v>
      </c>
      <c r="F41" s="191"/>
      <c r="G41" s="192" t="n">
        <f aca="false">ROUND(E41*F41,2)</f>
        <v>0</v>
      </c>
      <c r="H41" s="191"/>
      <c r="I41" s="192" t="n">
        <f aca="false">ROUND(E41*H41,2)</f>
        <v>0</v>
      </c>
      <c r="J41" s="191"/>
      <c r="K41" s="192" t="n">
        <f aca="false">ROUND(E41*J41,2)</f>
        <v>0</v>
      </c>
      <c r="L41" s="192" t="n">
        <v>21</v>
      </c>
      <c r="M41" s="192" t="n">
        <f aca="false">G41*(1+L41/100)</f>
        <v>0</v>
      </c>
      <c r="N41" s="193" t="n">
        <v>0.05422</v>
      </c>
      <c r="O41" s="193" t="n">
        <f aca="false">ROUND(E41*N41,5)</f>
        <v>0.70486</v>
      </c>
      <c r="P41" s="193" t="n">
        <v>0</v>
      </c>
      <c r="Q41" s="193" t="n">
        <f aca="false">ROUND(E41*P41,5)</f>
        <v>0</v>
      </c>
      <c r="R41" s="193"/>
      <c r="S41" s="193"/>
      <c r="T41" s="194" t="n">
        <v>0.26</v>
      </c>
      <c r="U41" s="193" t="n">
        <f aca="false">ROUND(E41*T41,2)</f>
        <v>3.38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 t="s">
        <v>150</v>
      </c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customFormat="false" ht="12.8" hidden="false" customHeight="false" outlineLevel="1" collapsed="false">
      <c r="A42" s="187" t="n">
        <v>32</v>
      </c>
      <c r="B42" s="187" t="s">
        <v>212</v>
      </c>
      <c r="C42" s="188" t="s">
        <v>213</v>
      </c>
      <c r="D42" s="189" t="s">
        <v>205</v>
      </c>
      <c r="E42" s="190" t="n">
        <v>8</v>
      </c>
      <c r="F42" s="191"/>
      <c r="G42" s="192" t="n">
        <f aca="false">ROUND(E42*F42,2)</f>
        <v>0</v>
      </c>
      <c r="H42" s="191"/>
      <c r="I42" s="192" t="n">
        <f aca="false">ROUND(E42*H42,2)</f>
        <v>0</v>
      </c>
      <c r="J42" s="191"/>
      <c r="K42" s="192" t="n">
        <f aca="false">ROUND(E42*J42,2)</f>
        <v>0</v>
      </c>
      <c r="L42" s="192" t="n">
        <v>21</v>
      </c>
      <c r="M42" s="192" t="n">
        <f aca="false">G42*(1+L42/100)</f>
        <v>0</v>
      </c>
      <c r="N42" s="193" t="n">
        <v>0.07207</v>
      </c>
      <c r="O42" s="193" t="n">
        <f aca="false">ROUND(E42*N42,5)</f>
        <v>0.57656</v>
      </c>
      <c r="P42" s="193" t="n">
        <v>0</v>
      </c>
      <c r="Q42" s="193" t="n">
        <f aca="false">ROUND(E42*P42,5)</f>
        <v>0</v>
      </c>
      <c r="R42" s="193"/>
      <c r="S42" s="193"/>
      <c r="T42" s="194" t="n">
        <v>0.3</v>
      </c>
      <c r="U42" s="193" t="n">
        <f aca="false">ROUND(E42*T42,2)</f>
        <v>2.4</v>
      </c>
      <c r="V42" s="195"/>
      <c r="W42" s="195"/>
      <c r="X42" s="195"/>
      <c r="Y42" s="195"/>
      <c r="Z42" s="195"/>
      <c r="AA42" s="195"/>
      <c r="AB42" s="195"/>
      <c r="AC42" s="195"/>
      <c r="AD42" s="195"/>
      <c r="AE42" s="195" t="s">
        <v>150</v>
      </c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customFormat="false" ht="12.8" hidden="false" customHeight="false" outlineLevel="1" collapsed="false">
      <c r="A43" s="187" t="n">
        <v>33</v>
      </c>
      <c r="B43" s="187" t="s">
        <v>214</v>
      </c>
      <c r="C43" s="188" t="s">
        <v>215</v>
      </c>
      <c r="D43" s="189" t="s">
        <v>205</v>
      </c>
      <c r="E43" s="190" t="n">
        <v>12</v>
      </c>
      <c r="F43" s="191"/>
      <c r="G43" s="192" t="n">
        <f aca="false">ROUND(E43*F43,2)</f>
        <v>0</v>
      </c>
      <c r="H43" s="191"/>
      <c r="I43" s="192" t="n">
        <f aca="false">ROUND(E43*H43,2)</f>
        <v>0</v>
      </c>
      <c r="J43" s="191"/>
      <c r="K43" s="192" t="n">
        <f aca="false">ROUND(E43*J43,2)</f>
        <v>0</v>
      </c>
      <c r="L43" s="192" t="n">
        <v>21</v>
      </c>
      <c r="M43" s="192" t="n">
        <f aca="false">G43*(1+L43/100)</f>
        <v>0</v>
      </c>
      <c r="N43" s="193" t="n">
        <v>0.08106</v>
      </c>
      <c r="O43" s="193" t="n">
        <f aca="false">ROUND(E43*N43,5)</f>
        <v>0.97272</v>
      </c>
      <c r="P43" s="193" t="n">
        <v>0</v>
      </c>
      <c r="Q43" s="193" t="n">
        <f aca="false">ROUND(E43*P43,5)</f>
        <v>0</v>
      </c>
      <c r="R43" s="193"/>
      <c r="S43" s="193"/>
      <c r="T43" s="194" t="n">
        <v>0.35</v>
      </c>
      <c r="U43" s="193" t="n">
        <f aca="false">ROUND(E43*T43,2)</f>
        <v>4.2</v>
      </c>
      <c r="V43" s="195"/>
      <c r="W43" s="195"/>
      <c r="X43" s="195"/>
      <c r="Y43" s="195"/>
      <c r="Z43" s="195"/>
      <c r="AA43" s="195"/>
      <c r="AB43" s="195"/>
      <c r="AC43" s="195"/>
      <c r="AD43" s="195"/>
      <c r="AE43" s="195" t="s">
        <v>150</v>
      </c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customFormat="false" ht="19.4" hidden="false" customHeight="false" outlineLevel="1" collapsed="false">
      <c r="A44" s="187" t="n">
        <v>34</v>
      </c>
      <c r="B44" s="187" t="s">
        <v>216</v>
      </c>
      <c r="C44" s="188" t="s">
        <v>217</v>
      </c>
      <c r="D44" s="189" t="s">
        <v>167</v>
      </c>
      <c r="E44" s="190" t="n">
        <v>79.6</v>
      </c>
      <c r="F44" s="191"/>
      <c r="G44" s="192" t="n">
        <f aca="false">ROUND(E44*F44,2)</f>
        <v>0</v>
      </c>
      <c r="H44" s="191"/>
      <c r="I44" s="192" t="n">
        <f aca="false">ROUND(E44*H44,2)</f>
        <v>0</v>
      </c>
      <c r="J44" s="191"/>
      <c r="K44" s="192" t="n">
        <f aca="false">ROUND(E44*J44,2)</f>
        <v>0</v>
      </c>
      <c r="L44" s="192" t="n">
        <v>21</v>
      </c>
      <c r="M44" s="192" t="n">
        <f aca="false">G44*(1+L44/100)</f>
        <v>0</v>
      </c>
      <c r="N44" s="193" t="n">
        <v>0.09985</v>
      </c>
      <c r="O44" s="193" t="n">
        <f aca="false">ROUND(E44*N44,5)</f>
        <v>7.94806</v>
      </c>
      <c r="P44" s="193" t="n">
        <v>0</v>
      </c>
      <c r="Q44" s="193" t="n">
        <f aca="false">ROUND(E44*P44,5)</f>
        <v>0</v>
      </c>
      <c r="R44" s="193"/>
      <c r="S44" s="193"/>
      <c r="T44" s="194" t="n">
        <v>0.4795</v>
      </c>
      <c r="U44" s="193" t="n">
        <f aca="false">ROUND(E44*T44,2)</f>
        <v>38.17</v>
      </c>
      <c r="V44" s="195"/>
      <c r="W44" s="195"/>
      <c r="X44" s="195"/>
      <c r="Y44" s="195"/>
      <c r="Z44" s="195"/>
      <c r="AA44" s="195"/>
      <c r="AB44" s="195"/>
      <c r="AC44" s="195"/>
      <c r="AD44" s="195"/>
      <c r="AE44" s="195" t="s">
        <v>150</v>
      </c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customFormat="false" ht="19.4" hidden="false" customHeight="false" outlineLevel="1" collapsed="false">
      <c r="A45" s="187" t="n">
        <v>35</v>
      </c>
      <c r="B45" s="187" t="s">
        <v>218</v>
      </c>
      <c r="C45" s="188" t="s">
        <v>219</v>
      </c>
      <c r="D45" s="189" t="s">
        <v>167</v>
      </c>
      <c r="E45" s="190" t="n">
        <v>80</v>
      </c>
      <c r="F45" s="191"/>
      <c r="G45" s="192" t="n">
        <f aca="false">ROUND(E45*F45,2)</f>
        <v>0</v>
      </c>
      <c r="H45" s="191"/>
      <c r="I45" s="192" t="n">
        <f aca="false">ROUND(E45*H45,2)</f>
        <v>0</v>
      </c>
      <c r="J45" s="191"/>
      <c r="K45" s="192" t="n">
        <f aca="false">ROUND(E45*J45,2)</f>
        <v>0</v>
      </c>
      <c r="L45" s="192" t="n">
        <v>21</v>
      </c>
      <c r="M45" s="192" t="n">
        <f aca="false">G45*(1+L45/100)</f>
        <v>0</v>
      </c>
      <c r="N45" s="193" t="n">
        <v>0.01215</v>
      </c>
      <c r="O45" s="193" t="n">
        <f aca="false">ROUND(E45*N45,5)</f>
        <v>0.972</v>
      </c>
      <c r="P45" s="193" t="n">
        <v>0</v>
      </c>
      <c r="Q45" s="193" t="n">
        <f aca="false">ROUND(E45*P45,5)</f>
        <v>0</v>
      </c>
      <c r="R45" s="193"/>
      <c r="S45" s="193"/>
      <c r="T45" s="194" t="n">
        <v>1.011</v>
      </c>
      <c r="U45" s="193" t="n">
        <f aca="false">ROUND(E45*T45,2)</f>
        <v>80.88</v>
      </c>
      <c r="V45" s="195"/>
      <c r="W45" s="195"/>
      <c r="X45" s="195"/>
      <c r="Y45" s="195"/>
      <c r="Z45" s="195"/>
      <c r="AA45" s="195"/>
      <c r="AB45" s="195"/>
      <c r="AC45" s="195"/>
      <c r="AD45" s="195"/>
      <c r="AE45" s="195" t="s">
        <v>150</v>
      </c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customFormat="false" ht="13.2" hidden="false" customHeight="false" outlineLevel="0" collapsed="false">
      <c r="A46" s="196" t="s">
        <v>145</v>
      </c>
      <c r="B46" s="196" t="s">
        <v>60</v>
      </c>
      <c r="C46" s="197" t="s">
        <v>61</v>
      </c>
      <c r="D46" s="198"/>
      <c r="E46" s="199"/>
      <c r="F46" s="200"/>
      <c r="G46" s="200" t="n">
        <f aca="false">SUMIF(AE47:AE54,"&lt;&gt;NOR",G47:G54)</f>
        <v>0</v>
      </c>
      <c r="H46" s="200"/>
      <c r="I46" s="200" t="n">
        <f aca="false">SUM(I47:I54)</f>
        <v>0</v>
      </c>
      <c r="J46" s="200"/>
      <c r="K46" s="200" t="n">
        <f aca="false">SUM(K47:K54)</f>
        <v>0</v>
      </c>
      <c r="L46" s="200"/>
      <c r="M46" s="200" t="n">
        <f aca="false">SUM(M47:M54)</f>
        <v>0</v>
      </c>
      <c r="N46" s="201"/>
      <c r="O46" s="201" t="n">
        <f aca="false">SUM(O47:O54)</f>
        <v>74.50286</v>
      </c>
      <c r="P46" s="201"/>
      <c r="Q46" s="201" t="n">
        <f aca="false">SUM(Q47:Q54)</f>
        <v>0</v>
      </c>
      <c r="R46" s="201"/>
      <c r="S46" s="201"/>
      <c r="T46" s="202"/>
      <c r="U46" s="201" t="n">
        <f aca="false">SUM(U47:U54)</f>
        <v>193.47</v>
      </c>
      <c r="AE46" s="0" t="s">
        <v>146</v>
      </c>
    </row>
    <row r="47" customFormat="false" ht="19.4" hidden="false" customHeight="false" outlineLevel="1" collapsed="false">
      <c r="A47" s="187" t="n">
        <v>36</v>
      </c>
      <c r="B47" s="187" t="s">
        <v>220</v>
      </c>
      <c r="C47" s="188" t="s">
        <v>221</v>
      </c>
      <c r="D47" s="189" t="s">
        <v>167</v>
      </c>
      <c r="E47" s="190" t="n">
        <v>91.4</v>
      </c>
      <c r="F47" s="191"/>
      <c r="G47" s="192" t="n">
        <f aca="false">ROUND(E47*F47,2)</f>
        <v>0</v>
      </c>
      <c r="H47" s="191"/>
      <c r="I47" s="192" t="n">
        <f aca="false">ROUND(E47*H47,2)</f>
        <v>0</v>
      </c>
      <c r="J47" s="191"/>
      <c r="K47" s="192" t="n">
        <f aca="false">ROUND(E47*J47,2)</f>
        <v>0</v>
      </c>
      <c r="L47" s="192" t="n">
        <v>21</v>
      </c>
      <c r="M47" s="192" t="n">
        <f aca="false">G47*(1+L47/100)</f>
        <v>0</v>
      </c>
      <c r="N47" s="193" t="n">
        <v>0.42839</v>
      </c>
      <c r="O47" s="193" t="n">
        <f aca="false">ROUND(E47*N47,5)</f>
        <v>39.15485</v>
      </c>
      <c r="P47" s="193" t="n">
        <v>0</v>
      </c>
      <c r="Q47" s="193" t="n">
        <f aca="false">ROUND(E47*P47,5)</f>
        <v>0</v>
      </c>
      <c r="R47" s="193"/>
      <c r="S47" s="193"/>
      <c r="T47" s="194" t="n">
        <v>0.44469</v>
      </c>
      <c r="U47" s="193" t="n">
        <f aca="false">ROUND(E47*T47,2)</f>
        <v>40.64</v>
      </c>
      <c r="V47" s="195"/>
      <c r="W47" s="195"/>
      <c r="X47" s="195"/>
      <c r="Y47" s="195"/>
      <c r="Z47" s="195"/>
      <c r="AA47" s="195"/>
      <c r="AB47" s="195"/>
      <c r="AC47" s="195"/>
      <c r="AD47" s="195"/>
      <c r="AE47" s="195" t="s">
        <v>222</v>
      </c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customFormat="false" ht="19.4" hidden="false" customHeight="false" outlineLevel="1" collapsed="false">
      <c r="A48" s="187" t="n">
        <v>37</v>
      </c>
      <c r="B48" s="187" t="s">
        <v>223</v>
      </c>
      <c r="C48" s="188" t="s">
        <v>224</v>
      </c>
      <c r="D48" s="189" t="s">
        <v>149</v>
      </c>
      <c r="E48" s="190" t="n">
        <v>4.6</v>
      </c>
      <c r="F48" s="191"/>
      <c r="G48" s="192" t="n">
        <f aca="false">ROUND(E48*F48,2)</f>
        <v>0</v>
      </c>
      <c r="H48" s="191"/>
      <c r="I48" s="192" t="n">
        <f aca="false">ROUND(E48*H48,2)</f>
        <v>0</v>
      </c>
      <c r="J48" s="191"/>
      <c r="K48" s="192" t="n">
        <f aca="false">ROUND(E48*J48,2)</f>
        <v>0</v>
      </c>
      <c r="L48" s="192" t="n">
        <v>21</v>
      </c>
      <c r="M48" s="192" t="n">
        <f aca="false">G48*(1+L48/100)</f>
        <v>0</v>
      </c>
      <c r="N48" s="193" t="n">
        <v>2.52514</v>
      </c>
      <c r="O48" s="193" t="n">
        <f aca="false">ROUND(E48*N48,5)</f>
        <v>11.61564</v>
      </c>
      <c r="P48" s="193" t="n">
        <v>0</v>
      </c>
      <c r="Q48" s="193" t="n">
        <f aca="false">ROUND(E48*P48,5)</f>
        <v>0</v>
      </c>
      <c r="R48" s="193"/>
      <c r="S48" s="193"/>
      <c r="T48" s="194" t="n">
        <v>0.987</v>
      </c>
      <c r="U48" s="193" t="n">
        <f aca="false">ROUND(E48*T48,2)</f>
        <v>4.54</v>
      </c>
      <c r="V48" s="195"/>
      <c r="W48" s="195"/>
      <c r="X48" s="195"/>
      <c r="Y48" s="195"/>
      <c r="Z48" s="195"/>
      <c r="AA48" s="195"/>
      <c r="AB48" s="195"/>
      <c r="AC48" s="195"/>
      <c r="AD48" s="195"/>
      <c r="AE48" s="195" t="s">
        <v>150</v>
      </c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customFormat="false" ht="19.4" hidden="false" customHeight="false" outlineLevel="1" collapsed="false">
      <c r="A49" s="187" t="n">
        <v>38</v>
      </c>
      <c r="B49" s="187" t="s">
        <v>225</v>
      </c>
      <c r="C49" s="188" t="s">
        <v>226</v>
      </c>
      <c r="D49" s="189" t="s">
        <v>178</v>
      </c>
      <c r="E49" s="190" t="n">
        <v>0.49</v>
      </c>
      <c r="F49" s="191"/>
      <c r="G49" s="192" t="n">
        <f aca="false">ROUND(E49*F49,2)</f>
        <v>0</v>
      </c>
      <c r="H49" s="191"/>
      <c r="I49" s="192" t="n">
        <f aca="false">ROUND(E49*H49,2)</f>
        <v>0</v>
      </c>
      <c r="J49" s="191"/>
      <c r="K49" s="192" t="n">
        <f aca="false">ROUND(E49*J49,2)</f>
        <v>0</v>
      </c>
      <c r="L49" s="192" t="n">
        <v>21</v>
      </c>
      <c r="M49" s="192" t="n">
        <f aca="false">G49*(1+L49/100)</f>
        <v>0</v>
      </c>
      <c r="N49" s="193" t="n">
        <v>1.09663</v>
      </c>
      <c r="O49" s="193" t="n">
        <f aca="false">ROUND(E49*N49,5)</f>
        <v>0.53735</v>
      </c>
      <c r="P49" s="193" t="n">
        <v>0</v>
      </c>
      <c r="Q49" s="193" t="n">
        <f aca="false">ROUND(E49*P49,5)</f>
        <v>0</v>
      </c>
      <c r="R49" s="193"/>
      <c r="S49" s="193"/>
      <c r="T49" s="194" t="n">
        <v>16.583</v>
      </c>
      <c r="U49" s="193" t="n">
        <f aca="false">ROUND(E49*T49,2)</f>
        <v>8.13</v>
      </c>
      <c r="V49" s="195"/>
      <c r="W49" s="195"/>
      <c r="X49" s="195"/>
      <c r="Y49" s="195"/>
      <c r="Z49" s="195"/>
      <c r="AA49" s="195"/>
      <c r="AB49" s="195"/>
      <c r="AC49" s="195"/>
      <c r="AD49" s="195"/>
      <c r="AE49" s="195" t="s">
        <v>150</v>
      </c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customFormat="false" ht="12.8" hidden="false" customHeight="false" outlineLevel="1" collapsed="false">
      <c r="A50" s="187" t="n">
        <v>39</v>
      </c>
      <c r="B50" s="187" t="s">
        <v>227</v>
      </c>
      <c r="C50" s="188" t="s">
        <v>228</v>
      </c>
      <c r="D50" s="189" t="s">
        <v>149</v>
      </c>
      <c r="E50" s="190" t="n">
        <v>7.75</v>
      </c>
      <c r="F50" s="191"/>
      <c r="G50" s="192" t="n">
        <f aca="false">ROUND(E50*F50,2)</f>
        <v>0</v>
      </c>
      <c r="H50" s="191"/>
      <c r="I50" s="192" t="n">
        <f aca="false">ROUND(E50*H50,2)</f>
        <v>0</v>
      </c>
      <c r="J50" s="191"/>
      <c r="K50" s="192" t="n">
        <f aca="false">ROUND(E50*J50,2)</f>
        <v>0</v>
      </c>
      <c r="L50" s="192" t="n">
        <v>21</v>
      </c>
      <c r="M50" s="192" t="n">
        <f aca="false">G50*(1+L50/100)</f>
        <v>0</v>
      </c>
      <c r="N50" s="193" t="n">
        <v>2.52511</v>
      </c>
      <c r="O50" s="193" t="n">
        <f aca="false">ROUND(E50*N50,5)</f>
        <v>19.5696</v>
      </c>
      <c r="P50" s="193" t="n">
        <v>0</v>
      </c>
      <c r="Q50" s="193" t="n">
        <f aca="false">ROUND(E50*P50,5)</f>
        <v>0</v>
      </c>
      <c r="R50" s="193"/>
      <c r="S50" s="193"/>
      <c r="T50" s="194" t="n">
        <v>1.448</v>
      </c>
      <c r="U50" s="193" t="n">
        <f aca="false">ROUND(E50*T50,2)</f>
        <v>11.22</v>
      </c>
      <c r="V50" s="195"/>
      <c r="W50" s="195"/>
      <c r="X50" s="195"/>
      <c r="Y50" s="195"/>
      <c r="Z50" s="195"/>
      <c r="AA50" s="195"/>
      <c r="AB50" s="195"/>
      <c r="AC50" s="195"/>
      <c r="AD50" s="195"/>
      <c r="AE50" s="195" t="s">
        <v>150</v>
      </c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customFormat="false" ht="12.8" hidden="false" customHeight="false" outlineLevel="1" collapsed="false">
      <c r="A51" s="187" t="n">
        <v>40</v>
      </c>
      <c r="B51" s="187" t="s">
        <v>229</v>
      </c>
      <c r="C51" s="188" t="s">
        <v>230</v>
      </c>
      <c r="D51" s="189" t="s">
        <v>167</v>
      </c>
      <c r="E51" s="190" t="n">
        <v>65</v>
      </c>
      <c r="F51" s="191"/>
      <c r="G51" s="192" t="n">
        <f aca="false">ROUND(E51*F51,2)</f>
        <v>0</v>
      </c>
      <c r="H51" s="191"/>
      <c r="I51" s="192" t="n">
        <f aca="false">ROUND(E51*H51,2)</f>
        <v>0</v>
      </c>
      <c r="J51" s="191"/>
      <c r="K51" s="192" t="n">
        <f aca="false">ROUND(E51*J51,2)</f>
        <v>0</v>
      </c>
      <c r="L51" s="192" t="n">
        <v>21</v>
      </c>
      <c r="M51" s="192" t="n">
        <f aca="false">G51*(1+L51/100)</f>
        <v>0</v>
      </c>
      <c r="N51" s="193" t="n">
        <v>0.00782</v>
      </c>
      <c r="O51" s="193" t="n">
        <f aca="false">ROUND(E51*N51,5)</f>
        <v>0.5083</v>
      </c>
      <c r="P51" s="193" t="n">
        <v>0</v>
      </c>
      <c r="Q51" s="193" t="n">
        <f aca="false">ROUND(E51*P51,5)</f>
        <v>0</v>
      </c>
      <c r="R51" s="193"/>
      <c r="S51" s="193"/>
      <c r="T51" s="194" t="n">
        <v>0.79</v>
      </c>
      <c r="U51" s="193" t="n">
        <f aca="false">ROUND(E51*T51,2)</f>
        <v>51.35</v>
      </c>
      <c r="V51" s="195"/>
      <c r="W51" s="195"/>
      <c r="X51" s="195"/>
      <c r="Y51" s="195"/>
      <c r="Z51" s="195"/>
      <c r="AA51" s="195"/>
      <c r="AB51" s="195"/>
      <c r="AC51" s="195"/>
      <c r="AD51" s="195"/>
      <c r="AE51" s="195" t="s">
        <v>150</v>
      </c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customFormat="false" ht="12.8" hidden="false" customHeight="false" outlineLevel="1" collapsed="false">
      <c r="A52" s="187" t="n">
        <v>41</v>
      </c>
      <c r="B52" s="187" t="s">
        <v>231</v>
      </c>
      <c r="C52" s="188" t="s">
        <v>232</v>
      </c>
      <c r="D52" s="189" t="s">
        <v>167</v>
      </c>
      <c r="E52" s="190" t="n">
        <v>65</v>
      </c>
      <c r="F52" s="191"/>
      <c r="G52" s="192" t="n">
        <f aca="false">ROUND(E52*F52,2)</f>
        <v>0</v>
      </c>
      <c r="H52" s="191"/>
      <c r="I52" s="192" t="n">
        <f aca="false">ROUND(E52*H52,2)</f>
        <v>0</v>
      </c>
      <c r="J52" s="191"/>
      <c r="K52" s="192" t="n">
        <f aca="false">ROUND(E52*J52,2)</f>
        <v>0</v>
      </c>
      <c r="L52" s="192" t="n">
        <v>21</v>
      </c>
      <c r="M52" s="192" t="n">
        <f aca="false">G52*(1+L52/100)</f>
        <v>0</v>
      </c>
      <c r="N52" s="193" t="n">
        <v>0</v>
      </c>
      <c r="O52" s="193" t="n">
        <f aca="false">ROUND(E52*N52,5)</f>
        <v>0</v>
      </c>
      <c r="P52" s="193" t="n">
        <v>0</v>
      </c>
      <c r="Q52" s="193" t="n">
        <f aca="false">ROUND(E52*P52,5)</f>
        <v>0</v>
      </c>
      <c r="R52" s="193"/>
      <c r="S52" s="193"/>
      <c r="T52" s="194" t="n">
        <v>0.24</v>
      </c>
      <c r="U52" s="193" t="n">
        <f aca="false">ROUND(E52*T52,2)</f>
        <v>15.6</v>
      </c>
      <c r="V52" s="195"/>
      <c r="W52" s="195"/>
      <c r="X52" s="195"/>
      <c r="Y52" s="195"/>
      <c r="Z52" s="195"/>
      <c r="AA52" s="195"/>
      <c r="AB52" s="195"/>
      <c r="AC52" s="195"/>
      <c r="AD52" s="195"/>
      <c r="AE52" s="195" t="s">
        <v>150</v>
      </c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customFormat="false" ht="19.4" hidden="false" customHeight="false" outlineLevel="1" collapsed="false">
      <c r="A53" s="187" t="n">
        <v>42</v>
      </c>
      <c r="B53" s="187" t="s">
        <v>233</v>
      </c>
      <c r="C53" s="188" t="s">
        <v>234</v>
      </c>
      <c r="D53" s="189" t="s">
        <v>200</v>
      </c>
      <c r="E53" s="190" t="n">
        <v>110</v>
      </c>
      <c r="F53" s="191"/>
      <c r="G53" s="192" t="n">
        <f aca="false">ROUND(E53*F53,2)</f>
        <v>0</v>
      </c>
      <c r="H53" s="191"/>
      <c r="I53" s="192" t="n">
        <f aca="false">ROUND(E53*H53,2)</f>
        <v>0</v>
      </c>
      <c r="J53" s="191"/>
      <c r="K53" s="192" t="n">
        <f aca="false">ROUND(E53*J53,2)</f>
        <v>0</v>
      </c>
      <c r="L53" s="192" t="n">
        <v>21</v>
      </c>
      <c r="M53" s="192" t="n">
        <f aca="false">G53*(1+L53/100)</f>
        <v>0</v>
      </c>
      <c r="N53" s="193" t="n">
        <v>0.02233</v>
      </c>
      <c r="O53" s="193" t="n">
        <f aca="false">ROUND(E53*N53,5)</f>
        <v>2.4563</v>
      </c>
      <c r="P53" s="193" t="n">
        <v>0</v>
      </c>
      <c r="Q53" s="193" t="n">
        <f aca="false">ROUND(E53*P53,5)</f>
        <v>0</v>
      </c>
      <c r="R53" s="193"/>
      <c r="S53" s="193"/>
      <c r="T53" s="194" t="n">
        <v>0.4</v>
      </c>
      <c r="U53" s="193" t="n">
        <f aca="false">ROUND(E53*T53,2)</f>
        <v>44</v>
      </c>
      <c r="V53" s="195"/>
      <c r="W53" s="195"/>
      <c r="X53" s="195"/>
      <c r="Y53" s="195"/>
      <c r="Z53" s="195"/>
      <c r="AA53" s="195"/>
      <c r="AB53" s="195"/>
      <c r="AC53" s="195"/>
      <c r="AD53" s="195"/>
      <c r="AE53" s="195" t="s">
        <v>150</v>
      </c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customFormat="false" ht="12.8" hidden="false" customHeight="false" outlineLevel="1" collapsed="false">
      <c r="A54" s="187" t="n">
        <v>43</v>
      </c>
      <c r="B54" s="187" t="s">
        <v>235</v>
      </c>
      <c r="C54" s="188" t="s">
        <v>236</v>
      </c>
      <c r="D54" s="189" t="s">
        <v>178</v>
      </c>
      <c r="E54" s="190" t="n">
        <v>0.65</v>
      </c>
      <c r="F54" s="191"/>
      <c r="G54" s="192" t="n">
        <f aca="false">ROUND(E54*F54,2)</f>
        <v>0</v>
      </c>
      <c r="H54" s="191"/>
      <c r="I54" s="192" t="n">
        <f aca="false">ROUND(E54*H54,2)</f>
        <v>0</v>
      </c>
      <c r="J54" s="191"/>
      <c r="K54" s="192" t="n">
        <f aca="false">ROUND(E54*J54,2)</f>
        <v>0</v>
      </c>
      <c r="L54" s="192" t="n">
        <v>21</v>
      </c>
      <c r="M54" s="192" t="n">
        <f aca="false">G54*(1+L54/100)</f>
        <v>0</v>
      </c>
      <c r="N54" s="193" t="n">
        <v>1.01665</v>
      </c>
      <c r="O54" s="193" t="n">
        <f aca="false">ROUND(E54*N54,5)</f>
        <v>0.66082</v>
      </c>
      <c r="P54" s="193" t="n">
        <v>0</v>
      </c>
      <c r="Q54" s="193" t="n">
        <f aca="false">ROUND(E54*P54,5)</f>
        <v>0</v>
      </c>
      <c r="R54" s="193"/>
      <c r="S54" s="193"/>
      <c r="T54" s="194" t="n">
        <v>27.673</v>
      </c>
      <c r="U54" s="193" t="n">
        <f aca="false">ROUND(E54*T54,2)</f>
        <v>17.99</v>
      </c>
      <c r="V54" s="195"/>
      <c r="W54" s="195"/>
      <c r="X54" s="195"/>
      <c r="Y54" s="195"/>
      <c r="Z54" s="195"/>
      <c r="AA54" s="195"/>
      <c r="AB54" s="195"/>
      <c r="AC54" s="195"/>
      <c r="AD54" s="195"/>
      <c r="AE54" s="195" t="s">
        <v>150</v>
      </c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customFormat="false" ht="13.2" hidden="false" customHeight="false" outlineLevel="0" collapsed="false">
      <c r="A55" s="196" t="s">
        <v>145</v>
      </c>
      <c r="B55" s="196" t="s">
        <v>62</v>
      </c>
      <c r="C55" s="197" t="s">
        <v>63</v>
      </c>
      <c r="D55" s="198"/>
      <c r="E55" s="199"/>
      <c r="F55" s="200"/>
      <c r="G55" s="200" t="n">
        <f aca="false">SUMIF(AE56:AE64,"&lt;&gt;NOR",G56:G64)</f>
        <v>0</v>
      </c>
      <c r="H55" s="200"/>
      <c r="I55" s="200" t="n">
        <f aca="false">SUM(I56:I64)</f>
        <v>0</v>
      </c>
      <c r="J55" s="200"/>
      <c r="K55" s="200" t="n">
        <f aca="false">SUM(K56:K64)</f>
        <v>0</v>
      </c>
      <c r="L55" s="200"/>
      <c r="M55" s="200" t="n">
        <f aca="false">SUM(M56:M64)</f>
        <v>0</v>
      </c>
      <c r="N55" s="201"/>
      <c r="O55" s="201" t="n">
        <f aca="false">SUM(O56:O64)</f>
        <v>69.72327</v>
      </c>
      <c r="P55" s="201"/>
      <c r="Q55" s="201" t="n">
        <f aca="false">SUM(Q56:Q64)</f>
        <v>0</v>
      </c>
      <c r="R55" s="201"/>
      <c r="S55" s="201"/>
      <c r="T55" s="202"/>
      <c r="U55" s="201" t="n">
        <f aca="false">SUM(U56:U64)</f>
        <v>54.17</v>
      </c>
      <c r="AE55" s="0" t="s">
        <v>146</v>
      </c>
    </row>
    <row r="56" customFormat="false" ht="13.2" hidden="false" customHeight="false" outlineLevel="1" collapsed="false">
      <c r="A56" s="187" t="n">
        <v>44</v>
      </c>
      <c r="B56" s="187" t="s">
        <v>237</v>
      </c>
      <c r="C56" s="188" t="s">
        <v>238</v>
      </c>
      <c r="D56" s="189" t="s">
        <v>167</v>
      </c>
      <c r="E56" s="190" t="n">
        <v>84.65</v>
      </c>
      <c r="F56" s="191"/>
      <c r="G56" s="192" t="n">
        <f aca="false">ROUND(E56*F56,2)</f>
        <v>0</v>
      </c>
      <c r="H56" s="191"/>
      <c r="I56" s="192" t="n">
        <f aca="false">ROUND(E56*H56,2)</f>
        <v>0</v>
      </c>
      <c r="J56" s="191"/>
      <c r="K56" s="192" t="n">
        <f aca="false">ROUND(E56*J56,2)</f>
        <v>0</v>
      </c>
      <c r="L56" s="192" t="n">
        <v>21</v>
      </c>
      <c r="M56" s="192" t="n">
        <f aca="false">G56*(1+L56/100)</f>
        <v>0</v>
      </c>
      <c r="N56" s="193" t="n">
        <v>0</v>
      </c>
      <c r="O56" s="193" t="n">
        <f aca="false">ROUND(E56*N56,5)</f>
        <v>0</v>
      </c>
      <c r="P56" s="193" t="n">
        <v>0</v>
      </c>
      <c r="Q56" s="193" t="n">
        <f aca="false">ROUND(E56*P56,5)</f>
        <v>0</v>
      </c>
      <c r="R56" s="193"/>
      <c r="S56" s="193"/>
      <c r="T56" s="194" t="n">
        <v>0.018</v>
      </c>
      <c r="U56" s="193" t="n">
        <f aca="false">ROUND(E56*T56,2)</f>
        <v>1.52</v>
      </c>
      <c r="V56" s="195"/>
      <c r="W56" s="195"/>
      <c r="X56" s="195"/>
      <c r="Y56" s="195"/>
      <c r="Z56" s="195"/>
      <c r="AA56" s="195"/>
      <c r="AB56" s="195"/>
      <c r="AC56" s="195"/>
      <c r="AD56" s="195"/>
      <c r="AE56" s="195" t="s">
        <v>150</v>
      </c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customFormat="false" ht="13.2" hidden="false" customHeight="false" outlineLevel="1" collapsed="false">
      <c r="A57" s="187" t="n">
        <v>45</v>
      </c>
      <c r="B57" s="187" t="s">
        <v>239</v>
      </c>
      <c r="C57" s="188" t="s">
        <v>240</v>
      </c>
      <c r="D57" s="189" t="s">
        <v>167</v>
      </c>
      <c r="E57" s="190" t="n">
        <v>40.09</v>
      </c>
      <c r="F57" s="191"/>
      <c r="G57" s="192" t="n">
        <f aca="false">ROUND(E57*F57,2)</f>
        <v>0</v>
      </c>
      <c r="H57" s="191"/>
      <c r="I57" s="192" t="n">
        <f aca="false">ROUND(E57*H57,2)</f>
        <v>0</v>
      </c>
      <c r="J57" s="191"/>
      <c r="K57" s="192" t="n">
        <f aca="false">ROUND(E57*J57,2)</f>
        <v>0</v>
      </c>
      <c r="L57" s="192" t="n">
        <v>21</v>
      </c>
      <c r="M57" s="192" t="n">
        <f aca="false">G57*(1+L57/100)</f>
        <v>0</v>
      </c>
      <c r="N57" s="193" t="n">
        <v>0.2024</v>
      </c>
      <c r="O57" s="193" t="n">
        <f aca="false">ROUND(E57*N57,5)</f>
        <v>8.11422</v>
      </c>
      <c r="P57" s="193" t="n">
        <v>0</v>
      </c>
      <c r="Q57" s="193" t="n">
        <f aca="false">ROUND(E57*P57,5)</f>
        <v>0</v>
      </c>
      <c r="R57" s="193"/>
      <c r="S57" s="193"/>
      <c r="T57" s="194" t="n">
        <v>0.026</v>
      </c>
      <c r="U57" s="193" t="n">
        <f aca="false">ROUND(E57*T57,2)</f>
        <v>1.04</v>
      </c>
      <c r="V57" s="195"/>
      <c r="W57" s="195"/>
      <c r="X57" s="195"/>
      <c r="Y57" s="195"/>
      <c r="Z57" s="195"/>
      <c r="AA57" s="195"/>
      <c r="AB57" s="195"/>
      <c r="AC57" s="195"/>
      <c r="AD57" s="195"/>
      <c r="AE57" s="195" t="s">
        <v>150</v>
      </c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customFormat="false" ht="13.2" hidden="false" customHeight="false" outlineLevel="1" collapsed="false">
      <c r="A58" s="187" t="n">
        <v>46</v>
      </c>
      <c r="B58" s="187" t="s">
        <v>241</v>
      </c>
      <c r="C58" s="188" t="s">
        <v>242</v>
      </c>
      <c r="D58" s="189" t="s">
        <v>167</v>
      </c>
      <c r="E58" s="190" t="n">
        <v>44.56</v>
      </c>
      <c r="F58" s="191"/>
      <c r="G58" s="192" t="n">
        <f aca="false">ROUND(E58*F58,2)</f>
        <v>0</v>
      </c>
      <c r="H58" s="191"/>
      <c r="I58" s="192" t="n">
        <f aca="false">ROUND(E58*H58,2)</f>
        <v>0</v>
      </c>
      <c r="J58" s="191"/>
      <c r="K58" s="192" t="n">
        <f aca="false">ROUND(E58*J58,2)</f>
        <v>0</v>
      </c>
      <c r="L58" s="192" t="n">
        <v>21</v>
      </c>
      <c r="M58" s="192" t="n">
        <f aca="false">G58*(1+L58/100)</f>
        <v>0</v>
      </c>
      <c r="N58" s="193" t="n">
        <v>0.40481</v>
      </c>
      <c r="O58" s="193" t="n">
        <f aca="false">ROUND(E58*N58,5)</f>
        <v>18.03833</v>
      </c>
      <c r="P58" s="193" t="n">
        <v>0</v>
      </c>
      <c r="Q58" s="193" t="n">
        <f aca="false">ROUND(E58*P58,5)</f>
        <v>0</v>
      </c>
      <c r="R58" s="193"/>
      <c r="S58" s="193"/>
      <c r="T58" s="194" t="n">
        <v>0.019</v>
      </c>
      <c r="U58" s="193" t="n">
        <f aca="false">ROUND(E58*T58,2)</f>
        <v>0.85</v>
      </c>
      <c r="V58" s="195"/>
      <c r="W58" s="195"/>
      <c r="X58" s="195"/>
      <c r="Y58" s="195"/>
      <c r="Z58" s="195"/>
      <c r="AA58" s="195"/>
      <c r="AB58" s="195"/>
      <c r="AC58" s="195"/>
      <c r="AD58" s="195"/>
      <c r="AE58" s="195" t="s">
        <v>150</v>
      </c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customFormat="false" ht="13.2" hidden="false" customHeight="false" outlineLevel="1" collapsed="false">
      <c r="A59" s="187" t="n">
        <v>47</v>
      </c>
      <c r="B59" s="187" t="s">
        <v>243</v>
      </c>
      <c r="C59" s="188" t="s">
        <v>244</v>
      </c>
      <c r="D59" s="189" t="s">
        <v>167</v>
      </c>
      <c r="E59" s="190" t="n">
        <v>40.09</v>
      </c>
      <c r="F59" s="191"/>
      <c r="G59" s="192" t="n">
        <f aca="false">ROUND(E59*F59,2)</f>
        <v>0</v>
      </c>
      <c r="H59" s="191"/>
      <c r="I59" s="192" t="n">
        <f aca="false">ROUND(E59*H59,2)</f>
        <v>0</v>
      </c>
      <c r="J59" s="191"/>
      <c r="K59" s="192" t="n">
        <f aca="false">ROUND(E59*J59,2)</f>
        <v>0</v>
      </c>
      <c r="L59" s="192" t="n">
        <v>21</v>
      </c>
      <c r="M59" s="192" t="n">
        <f aca="false">G59*(1+L59/100)</f>
        <v>0</v>
      </c>
      <c r="N59" s="193" t="n">
        <v>0.3225</v>
      </c>
      <c r="O59" s="193" t="n">
        <f aca="false">ROUND(E59*N59,5)</f>
        <v>12.92903</v>
      </c>
      <c r="P59" s="193" t="n">
        <v>0</v>
      </c>
      <c r="Q59" s="193" t="n">
        <f aca="false">ROUND(E59*P59,5)</f>
        <v>0</v>
      </c>
      <c r="R59" s="193"/>
      <c r="S59" s="193"/>
      <c r="T59" s="194" t="n">
        <v>0.026</v>
      </c>
      <c r="U59" s="193" t="n">
        <f aca="false">ROUND(E59*T59,2)</f>
        <v>1.04</v>
      </c>
      <c r="V59" s="195"/>
      <c r="W59" s="195"/>
      <c r="X59" s="195"/>
      <c r="Y59" s="195"/>
      <c r="Z59" s="195"/>
      <c r="AA59" s="195"/>
      <c r="AB59" s="195"/>
      <c r="AC59" s="195"/>
      <c r="AD59" s="195"/>
      <c r="AE59" s="195" t="s">
        <v>150</v>
      </c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customFormat="false" ht="20.4" hidden="false" customHeight="false" outlineLevel="1" collapsed="false">
      <c r="A60" s="187" t="n">
        <v>48</v>
      </c>
      <c r="B60" s="187" t="s">
        <v>245</v>
      </c>
      <c r="C60" s="188" t="s">
        <v>246</v>
      </c>
      <c r="D60" s="189" t="s">
        <v>167</v>
      </c>
      <c r="E60" s="190" t="n">
        <v>84.65</v>
      </c>
      <c r="F60" s="191"/>
      <c r="G60" s="192" t="n">
        <f aca="false">ROUND(E60*F60,2)</f>
        <v>0</v>
      </c>
      <c r="H60" s="191"/>
      <c r="I60" s="192" t="n">
        <f aca="false">ROUND(E60*H60,2)</f>
        <v>0</v>
      </c>
      <c r="J60" s="191"/>
      <c r="K60" s="192" t="n">
        <f aca="false">ROUND(E60*J60,2)</f>
        <v>0</v>
      </c>
      <c r="L60" s="192" t="n">
        <v>21</v>
      </c>
      <c r="M60" s="192" t="n">
        <f aca="false">G60*(1+L60/100)</f>
        <v>0</v>
      </c>
      <c r="N60" s="193" t="n">
        <v>0.288</v>
      </c>
      <c r="O60" s="193" t="n">
        <f aca="false">ROUND(E60*N60,5)</f>
        <v>24.3792</v>
      </c>
      <c r="P60" s="193" t="n">
        <v>0</v>
      </c>
      <c r="Q60" s="193" t="n">
        <f aca="false">ROUND(E60*P60,5)</f>
        <v>0</v>
      </c>
      <c r="R60" s="193"/>
      <c r="S60" s="193"/>
      <c r="T60" s="194" t="n">
        <v>0.023</v>
      </c>
      <c r="U60" s="193" t="n">
        <f aca="false">ROUND(E60*T60,2)</f>
        <v>1.95</v>
      </c>
      <c r="V60" s="195"/>
      <c r="W60" s="195"/>
      <c r="X60" s="195"/>
      <c r="Y60" s="195"/>
      <c r="Z60" s="195"/>
      <c r="AA60" s="195"/>
      <c r="AB60" s="195"/>
      <c r="AC60" s="195"/>
      <c r="AD60" s="195"/>
      <c r="AE60" s="195" t="s">
        <v>150</v>
      </c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customFormat="false" ht="13.2" hidden="false" customHeight="false" outlineLevel="1" collapsed="false">
      <c r="A61" s="187" t="n">
        <v>49</v>
      </c>
      <c r="B61" s="187" t="s">
        <v>247</v>
      </c>
      <c r="C61" s="188" t="s">
        <v>248</v>
      </c>
      <c r="D61" s="189" t="s">
        <v>167</v>
      </c>
      <c r="E61" s="190" t="n">
        <v>44.56</v>
      </c>
      <c r="F61" s="191"/>
      <c r="G61" s="192" t="n">
        <f aca="false">ROUND(E61*F61,2)</f>
        <v>0</v>
      </c>
      <c r="H61" s="191"/>
      <c r="I61" s="192" t="n">
        <f aca="false">ROUND(E61*H61,2)</f>
        <v>0</v>
      </c>
      <c r="J61" s="191"/>
      <c r="K61" s="192" t="n">
        <f aca="false">ROUND(E61*J61,2)</f>
        <v>0</v>
      </c>
      <c r="L61" s="192" t="n">
        <v>21</v>
      </c>
      <c r="M61" s="192" t="n">
        <f aca="false">G61*(1+L61/100)</f>
        <v>0</v>
      </c>
      <c r="N61" s="193" t="n">
        <v>0.0739</v>
      </c>
      <c r="O61" s="193" t="n">
        <f aca="false">ROUND(E61*N61,5)</f>
        <v>3.29298</v>
      </c>
      <c r="P61" s="193" t="n">
        <v>0</v>
      </c>
      <c r="Q61" s="193" t="n">
        <f aca="false">ROUND(E61*P61,5)</f>
        <v>0</v>
      </c>
      <c r="R61" s="193"/>
      <c r="S61" s="193"/>
      <c r="T61" s="194" t="n">
        <v>0.452</v>
      </c>
      <c r="U61" s="193" t="n">
        <f aca="false">ROUND(E61*T61,2)</f>
        <v>20.14</v>
      </c>
      <c r="V61" s="195"/>
      <c r="W61" s="195"/>
      <c r="X61" s="195"/>
      <c r="Y61" s="195"/>
      <c r="Z61" s="195"/>
      <c r="AA61" s="195"/>
      <c r="AB61" s="195"/>
      <c r="AC61" s="195"/>
      <c r="AD61" s="195"/>
      <c r="AE61" s="195" t="s">
        <v>150</v>
      </c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customFormat="false" ht="13.2" hidden="false" customHeight="false" outlineLevel="1" collapsed="false">
      <c r="A62" s="187" t="n">
        <v>50</v>
      </c>
      <c r="B62" s="187" t="s">
        <v>249</v>
      </c>
      <c r="C62" s="188" t="s">
        <v>250</v>
      </c>
      <c r="D62" s="189" t="s">
        <v>167</v>
      </c>
      <c r="E62" s="190" t="n">
        <v>40.09</v>
      </c>
      <c r="F62" s="191"/>
      <c r="G62" s="192" t="n">
        <f aca="false">ROUND(E62*F62,2)</f>
        <v>0</v>
      </c>
      <c r="H62" s="191"/>
      <c r="I62" s="192" t="n">
        <f aca="false">ROUND(E62*H62,2)</f>
        <v>0</v>
      </c>
      <c r="J62" s="191"/>
      <c r="K62" s="192" t="n">
        <f aca="false">ROUND(E62*J62,2)</f>
        <v>0</v>
      </c>
      <c r="L62" s="192" t="n">
        <v>21</v>
      </c>
      <c r="M62" s="192" t="n">
        <f aca="false">G62*(1+L62/100)</f>
        <v>0</v>
      </c>
      <c r="N62" s="193" t="n">
        <v>0.0739</v>
      </c>
      <c r="O62" s="193" t="n">
        <f aca="false">ROUND(E62*N62,5)</f>
        <v>2.96265</v>
      </c>
      <c r="P62" s="193" t="n">
        <v>0</v>
      </c>
      <c r="Q62" s="193" t="n">
        <f aca="false">ROUND(E62*P62,5)</f>
        <v>0</v>
      </c>
      <c r="R62" s="193"/>
      <c r="S62" s="193"/>
      <c r="T62" s="194" t="n">
        <v>0.478</v>
      </c>
      <c r="U62" s="193" t="n">
        <f aca="false">ROUND(E62*T62,2)</f>
        <v>19.16</v>
      </c>
      <c r="V62" s="195"/>
      <c r="W62" s="195"/>
      <c r="X62" s="195"/>
      <c r="Y62" s="195"/>
      <c r="Z62" s="195"/>
      <c r="AA62" s="195"/>
      <c r="AB62" s="195"/>
      <c r="AC62" s="195"/>
      <c r="AD62" s="195"/>
      <c r="AE62" s="195" t="s">
        <v>150</v>
      </c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customFormat="false" ht="13.2" hidden="false" customHeight="false" outlineLevel="1" collapsed="false">
      <c r="A63" s="187" t="n">
        <v>51</v>
      </c>
      <c r="B63" s="187" t="s">
        <v>251</v>
      </c>
      <c r="C63" s="188" t="s">
        <v>252</v>
      </c>
      <c r="D63" s="189" t="s">
        <v>200</v>
      </c>
      <c r="E63" s="190" t="n">
        <v>17.5</v>
      </c>
      <c r="F63" s="191"/>
      <c r="G63" s="192" t="n">
        <f aca="false">ROUND(E63*F63,2)</f>
        <v>0</v>
      </c>
      <c r="H63" s="191"/>
      <c r="I63" s="192" t="n">
        <f aca="false">ROUND(E63*H63,2)</f>
        <v>0</v>
      </c>
      <c r="J63" s="191"/>
      <c r="K63" s="192" t="n">
        <f aca="false">ROUND(E63*J63,2)</f>
        <v>0</v>
      </c>
      <c r="L63" s="192" t="n">
        <v>21</v>
      </c>
      <c r="M63" s="192" t="n">
        <f aca="false">G63*(1+L63/100)</f>
        <v>0</v>
      </c>
      <c r="N63" s="193" t="n">
        <v>0.00033</v>
      </c>
      <c r="O63" s="193" t="n">
        <f aca="false">ROUND(E63*N63,5)</f>
        <v>0.00578</v>
      </c>
      <c r="P63" s="193" t="n">
        <v>0</v>
      </c>
      <c r="Q63" s="193" t="n">
        <f aca="false">ROUND(E63*P63,5)</f>
        <v>0</v>
      </c>
      <c r="R63" s="193"/>
      <c r="S63" s="193"/>
      <c r="T63" s="194" t="n">
        <v>0.41</v>
      </c>
      <c r="U63" s="193" t="n">
        <f aca="false">ROUND(E63*T63,2)</f>
        <v>7.18</v>
      </c>
      <c r="V63" s="195"/>
      <c r="W63" s="195"/>
      <c r="X63" s="195"/>
      <c r="Y63" s="195"/>
      <c r="Z63" s="195"/>
      <c r="AA63" s="195"/>
      <c r="AB63" s="195"/>
      <c r="AC63" s="195"/>
      <c r="AD63" s="195"/>
      <c r="AE63" s="195" t="s">
        <v>150</v>
      </c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customFormat="false" ht="13.2" hidden="false" customHeight="false" outlineLevel="1" collapsed="false">
      <c r="A64" s="187" t="n">
        <v>52</v>
      </c>
      <c r="B64" s="187" t="s">
        <v>253</v>
      </c>
      <c r="C64" s="188" t="s">
        <v>254</v>
      </c>
      <c r="D64" s="189" t="s">
        <v>200</v>
      </c>
      <c r="E64" s="190" t="n">
        <v>3</v>
      </c>
      <c r="F64" s="191"/>
      <c r="G64" s="192" t="n">
        <f aca="false">ROUND(E64*F64,2)</f>
        <v>0</v>
      </c>
      <c r="H64" s="191"/>
      <c r="I64" s="192" t="n">
        <f aca="false">ROUND(E64*H64,2)</f>
        <v>0</v>
      </c>
      <c r="J64" s="191"/>
      <c r="K64" s="192" t="n">
        <f aca="false">ROUND(E64*J64,2)</f>
        <v>0</v>
      </c>
      <c r="L64" s="192" t="n">
        <v>21</v>
      </c>
      <c r="M64" s="192" t="n">
        <f aca="false">G64*(1+L64/100)</f>
        <v>0</v>
      </c>
      <c r="N64" s="193" t="n">
        <v>0.00036</v>
      </c>
      <c r="O64" s="193" t="n">
        <f aca="false">ROUND(E64*N64,5)</f>
        <v>0.00108</v>
      </c>
      <c r="P64" s="193" t="n">
        <v>0</v>
      </c>
      <c r="Q64" s="193" t="n">
        <f aca="false">ROUND(E64*P64,5)</f>
        <v>0</v>
      </c>
      <c r="R64" s="193"/>
      <c r="S64" s="193"/>
      <c r="T64" s="194" t="n">
        <v>0.43</v>
      </c>
      <c r="U64" s="193" t="n">
        <f aca="false">ROUND(E64*T64,2)</f>
        <v>1.29</v>
      </c>
      <c r="V64" s="195"/>
      <c r="W64" s="195"/>
      <c r="X64" s="195"/>
      <c r="Y64" s="195"/>
      <c r="Z64" s="195"/>
      <c r="AA64" s="195"/>
      <c r="AB64" s="195"/>
      <c r="AC64" s="195"/>
      <c r="AD64" s="195"/>
      <c r="AE64" s="195" t="s">
        <v>150</v>
      </c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customFormat="false" ht="13.2" hidden="false" customHeight="false" outlineLevel="0" collapsed="false">
      <c r="A65" s="196" t="s">
        <v>145</v>
      </c>
      <c r="B65" s="196" t="s">
        <v>64</v>
      </c>
      <c r="C65" s="197" t="s">
        <v>65</v>
      </c>
      <c r="D65" s="198"/>
      <c r="E65" s="199"/>
      <c r="F65" s="200"/>
      <c r="G65" s="200" t="n">
        <f aca="false">SUMIF(AE66:AE69,"&lt;&gt;NOR",G66:G69)</f>
        <v>0</v>
      </c>
      <c r="H65" s="200"/>
      <c r="I65" s="200" t="n">
        <f aca="false">SUM(I66:I69)</f>
        <v>0</v>
      </c>
      <c r="J65" s="200"/>
      <c r="K65" s="200" t="n">
        <f aca="false">SUM(K66:K69)</f>
        <v>0</v>
      </c>
      <c r="L65" s="200"/>
      <c r="M65" s="200" t="n">
        <f aca="false">SUM(M66:M69)</f>
        <v>0</v>
      </c>
      <c r="N65" s="201"/>
      <c r="O65" s="201" t="n">
        <f aca="false">SUM(O66:O69)</f>
        <v>22.67359</v>
      </c>
      <c r="P65" s="201"/>
      <c r="Q65" s="201" t="n">
        <f aca="false">SUM(Q66:Q69)</f>
        <v>0</v>
      </c>
      <c r="R65" s="201"/>
      <c r="S65" s="201"/>
      <c r="T65" s="202"/>
      <c r="U65" s="201" t="n">
        <f aca="false">SUM(U66:U69)</f>
        <v>670.05</v>
      </c>
      <c r="AE65" s="0" t="s">
        <v>146</v>
      </c>
    </row>
    <row r="66" customFormat="false" ht="13.2" hidden="false" customHeight="false" outlineLevel="1" collapsed="false">
      <c r="A66" s="187" t="n">
        <v>53</v>
      </c>
      <c r="B66" s="187" t="s">
        <v>255</v>
      </c>
      <c r="C66" s="188" t="s">
        <v>256</v>
      </c>
      <c r="D66" s="189" t="s">
        <v>167</v>
      </c>
      <c r="E66" s="190" t="n">
        <v>97</v>
      </c>
      <c r="F66" s="191"/>
      <c r="G66" s="192" t="n">
        <f aca="false">ROUND(E66*F66,2)</f>
        <v>0</v>
      </c>
      <c r="H66" s="191"/>
      <c r="I66" s="192" t="n">
        <f aca="false">ROUND(E66*H66,2)</f>
        <v>0</v>
      </c>
      <c r="J66" s="191"/>
      <c r="K66" s="192" t="n">
        <f aca="false">ROUND(E66*J66,2)</f>
        <v>0</v>
      </c>
      <c r="L66" s="192" t="n">
        <v>21</v>
      </c>
      <c r="M66" s="192" t="n">
        <f aca="false">G66*(1+L66/100)</f>
        <v>0</v>
      </c>
      <c r="N66" s="193" t="n">
        <v>0.0405</v>
      </c>
      <c r="O66" s="193" t="n">
        <f aca="false">ROUND(E66*N66,5)</f>
        <v>3.9285</v>
      </c>
      <c r="P66" s="193" t="n">
        <v>0</v>
      </c>
      <c r="Q66" s="193" t="n">
        <f aca="false">ROUND(E66*P66,5)</f>
        <v>0</v>
      </c>
      <c r="R66" s="193"/>
      <c r="S66" s="193"/>
      <c r="T66" s="194" t="n">
        <v>1.0974</v>
      </c>
      <c r="U66" s="193" t="n">
        <f aca="false">ROUND(E66*T66,2)</f>
        <v>106.45</v>
      </c>
      <c r="V66" s="195"/>
      <c r="W66" s="195"/>
      <c r="X66" s="195"/>
      <c r="Y66" s="195"/>
      <c r="Z66" s="195"/>
      <c r="AA66" s="195"/>
      <c r="AB66" s="195"/>
      <c r="AC66" s="195"/>
      <c r="AD66" s="195"/>
      <c r="AE66" s="195" t="s">
        <v>150</v>
      </c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customFormat="false" ht="20.4" hidden="false" customHeight="false" outlineLevel="1" collapsed="false">
      <c r="A67" s="187" t="n">
        <v>54</v>
      </c>
      <c r="B67" s="187" t="s">
        <v>257</v>
      </c>
      <c r="C67" s="188" t="s">
        <v>258</v>
      </c>
      <c r="D67" s="189" t="s">
        <v>167</v>
      </c>
      <c r="E67" s="190" t="n">
        <v>97</v>
      </c>
      <c r="F67" s="191"/>
      <c r="G67" s="192" t="n">
        <f aca="false">ROUND(E67*F67,2)</f>
        <v>0</v>
      </c>
      <c r="H67" s="191"/>
      <c r="I67" s="192" t="n">
        <f aca="false">ROUND(E67*H67,2)</f>
        <v>0</v>
      </c>
      <c r="J67" s="191"/>
      <c r="K67" s="192" t="n">
        <f aca="false">ROUND(E67*J67,2)</f>
        <v>0</v>
      </c>
      <c r="L67" s="192" t="n">
        <v>21</v>
      </c>
      <c r="M67" s="192" t="n">
        <f aca="false">G67*(1+L67/100)</f>
        <v>0</v>
      </c>
      <c r="N67" s="193" t="n">
        <v>0.00411</v>
      </c>
      <c r="O67" s="193" t="n">
        <f aca="false">ROUND(E67*N67,5)</f>
        <v>0.39867</v>
      </c>
      <c r="P67" s="193" t="n">
        <v>0</v>
      </c>
      <c r="Q67" s="193" t="n">
        <f aca="false">ROUND(E67*P67,5)</f>
        <v>0</v>
      </c>
      <c r="R67" s="193"/>
      <c r="S67" s="193"/>
      <c r="T67" s="194" t="n">
        <v>0.484</v>
      </c>
      <c r="U67" s="193" t="n">
        <f aca="false">ROUND(E67*T67,2)</f>
        <v>46.95</v>
      </c>
      <c r="V67" s="195"/>
      <c r="W67" s="195"/>
      <c r="X67" s="195"/>
      <c r="Y67" s="195"/>
      <c r="Z67" s="195"/>
      <c r="AA67" s="195"/>
      <c r="AB67" s="195"/>
      <c r="AC67" s="195"/>
      <c r="AD67" s="195"/>
      <c r="AE67" s="195" t="s">
        <v>150</v>
      </c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customFormat="false" ht="13.2" hidden="false" customHeight="false" outlineLevel="1" collapsed="false">
      <c r="A68" s="187" t="n">
        <v>55</v>
      </c>
      <c r="B68" s="187" t="s">
        <v>259</v>
      </c>
      <c r="C68" s="188" t="s">
        <v>260</v>
      </c>
      <c r="D68" s="189" t="s">
        <v>167</v>
      </c>
      <c r="E68" s="190" t="n">
        <v>466</v>
      </c>
      <c r="F68" s="191"/>
      <c r="G68" s="192" t="n">
        <f aca="false">ROUND(E68*F68,2)</f>
        <v>0</v>
      </c>
      <c r="H68" s="191"/>
      <c r="I68" s="192" t="n">
        <f aca="false">ROUND(E68*H68,2)</f>
        <v>0</v>
      </c>
      <c r="J68" s="191"/>
      <c r="K68" s="192" t="n">
        <f aca="false">ROUND(E68*J68,2)</f>
        <v>0</v>
      </c>
      <c r="L68" s="192" t="n">
        <v>21</v>
      </c>
      <c r="M68" s="192" t="n">
        <f aca="false">G68*(1+L68/100)</f>
        <v>0</v>
      </c>
      <c r="N68" s="193" t="n">
        <v>0.0357</v>
      </c>
      <c r="O68" s="193" t="n">
        <f aca="false">ROUND(E68*N68,5)</f>
        <v>16.6362</v>
      </c>
      <c r="P68" s="193" t="n">
        <v>0</v>
      </c>
      <c r="Q68" s="193" t="n">
        <f aca="false">ROUND(E68*P68,5)</f>
        <v>0</v>
      </c>
      <c r="R68" s="193"/>
      <c r="S68" s="193"/>
      <c r="T68" s="194" t="n">
        <v>0.7467</v>
      </c>
      <c r="U68" s="193" t="n">
        <f aca="false">ROUND(E68*T68,2)</f>
        <v>347.96</v>
      </c>
      <c r="V68" s="195"/>
      <c r="W68" s="195"/>
      <c r="X68" s="195"/>
      <c r="Y68" s="195"/>
      <c r="Z68" s="195"/>
      <c r="AA68" s="195"/>
      <c r="AB68" s="195"/>
      <c r="AC68" s="195"/>
      <c r="AD68" s="195"/>
      <c r="AE68" s="195" t="s">
        <v>150</v>
      </c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customFormat="false" ht="20.4" hidden="false" customHeight="false" outlineLevel="1" collapsed="false">
      <c r="A69" s="187" t="n">
        <v>56</v>
      </c>
      <c r="B69" s="187" t="s">
        <v>261</v>
      </c>
      <c r="C69" s="188" t="s">
        <v>262</v>
      </c>
      <c r="D69" s="189" t="s">
        <v>167</v>
      </c>
      <c r="E69" s="190" t="n">
        <v>466</v>
      </c>
      <c r="F69" s="191"/>
      <c r="G69" s="192" t="n">
        <f aca="false">ROUND(E69*F69,2)</f>
        <v>0</v>
      </c>
      <c r="H69" s="191"/>
      <c r="I69" s="192" t="n">
        <f aca="false">ROUND(E69*H69,2)</f>
        <v>0</v>
      </c>
      <c r="J69" s="191"/>
      <c r="K69" s="192" t="n">
        <f aca="false">ROUND(E69*J69,2)</f>
        <v>0</v>
      </c>
      <c r="L69" s="192" t="n">
        <v>21</v>
      </c>
      <c r="M69" s="192" t="n">
        <f aca="false">G69*(1+L69/100)</f>
        <v>0</v>
      </c>
      <c r="N69" s="193" t="n">
        <v>0.00367</v>
      </c>
      <c r="O69" s="193" t="n">
        <f aca="false">ROUND(E69*N69,5)</f>
        <v>1.71022</v>
      </c>
      <c r="P69" s="193" t="n">
        <v>0</v>
      </c>
      <c r="Q69" s="193" t="n">
        <f aca="false">ROUND(E69*P69,5)</f>
        <v>0</v>
      </c>
      <c r="R69" s="193"/>
      <c r="S69" s="193"/>
      <c r="T69" s="194" t="n">
        <v>0.362</v>
      </c>
      <c r="U69" s="193" t="n">
        <f aca="false">ROUND(E69*T69,2)</f>
        <v>168.69</v>
      </c>
      <c r="V69" s="195"/>
      <c r="W69" s="195"/>
      <c r="X69" s="195"/>
      <c r="Y69" s="195"/>
      <c r="Z69" s="195"/>
      <c r="AA69" s="195"/>
      <c r="AB69" s="195"/>
      <c r="AC69" s="195"/>
      <c r="AD69" s="195"/>
      <c r="AE69" s="195" t="s">
        <v>150</v>
      </c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customFormat="false" ht="13.2" hidden="false" customHeight="false" outlineLevel="0" collapsed="false">
      <c r="A70" s="196" t="s">
        <v>145</v>
      </c>
      <c r="B70" s="196" t="s">
        <v>66</v>
      </c>
      <c r="C70" s="197" t="s">
        <v>67</v>
      </c>
      <c r="D70" s="198"/>
      <c r="E70" s="199"/>
      <c r="F70" s="200"/>
      <c r="G70" s="200" t="n">
        <f aca="false">SUMIF(AE71:AE72,"&lt;&gt;NOR",G71:G72)</f>
        <v>0</v>
      </c>
      <c r="H70" s="200"/>
      <c r="I70" s="200" t="n">
        <f aca="false">SUM(I71:I72)</f>
        <v>0</v>
      </c>
      <c r="J70" s="200"/>
      <c r="K70" s="200" t="n">
        <f aca="false">SUM(K71:K72)</f>
        <v>0</v>
      </c>
      <c r="L70" s="200"/>
      <c r="M70" s="200" t="n">
        <f aca="false">SUM(M71:M72)</f>
        <v>0</v>
      </c>
      <c r="N70" s="201"/>
      <c r="O70" s="201" t="n">
        <f aca="false">SUM(O71:O72)</f>
        <v>9.77616</v>
      </c>
      <c r="P70" s="201"/>
      <c r="Q70" s="201" t="n">
        <f aca="false">SUM(Q71:Q72)</f>
        <v>0</v>
      </c>
      <c r="R70" s="201"/>
      <c r="S70" s="201"/>
      <c r="T70" s="202"/>
      <c r="U70" s="201" t="n">
        <f aca="false">SUM(U71:U72)</f>
        <v>339.52</v>
      </c>
      <c r="AE70" s="0" t="s">
        <v>146</v>
      </c>
    </row>
    <row r="71" customFormat="false" ht="13.2" hidden="false" customHeight="false" outlineLevel="1" collapsed="false">
      <c r="A71" s="187" t="n">
        <v>57</v>
      </c>
      <c r="B71" s="187" t="s">
        <v>263</v>
      </c>
      <c r="C71" s="188" t="s">
        <v>264</v>
      </c>
      <c r="D71" s="189" t="s">
        <v>167</v>
      </c>
      <c r="E71" s="190" t="n">
        <v>248</v>
      </c>
      <c r="F71" s="191"/>
      <c r="G71" s="192" t="n">
        <f aca="false">ROUND(E71*F71,2)</f>
        <v>0</v>
      </c>
      <c r="H71" s="191"/>
      <c r="I71" s="192" t="n">
        <f aca="false">ROUND(E71*H71,2)</f>
        <v>0</v>
      </c>
      <c r="J71" s="191"/>
      <c r="K71" s="192" t="n">
        <f aca="false">ROUND(E71*J71,2)</f>
        <v>0</v>
      </c>
      <c r="L71" s="192" t="n">
        <v>21</v>
      </c>
      <c r="M71" s="192" t="n">
        <f aca="false">G71*(1+L71/100)</f>
        <v>0</v>
      </c>
      <c r="N71" s="193" t="n">
        <v>0.03575</v>
      </c>
      <c r="O71" s="193" t="n">
        <f aca="false">ROUND(E71*N71,5)</f>
        <v>8.866</v>
      </c>
      <c r="P71" s="193" t="n">
        <v>0</v>
      </c>
      <c r="Q71" s="193" t="n">
        <f aca="false">ROUND(E71*P71,5)</f>
        <v>0</v>
      </c>
      <c r="R71" s="193"/>
      <c r="S71" s="193"/>
      <c r="T71" s="194" t="n">
        <v>1.007</v>
      </c>
      <c r="U71" s="193" t="n">
        <f aca="false">ROUND(E71*T71,2)</f>
        <v>249.74</v>
      </c>
      <c r="V71" s="195"/>
      <c r="W71" s="195"/>
      <c r="X71" s="195"/>
      <c r="Y71" s="195"/>
      <c r="Z71" s="195"/>
      <c r="AA71" s="195"/>
      <c r="AB71" s="195"/>
      <c r="AC71" s="195"/>
      <c r="AD71" s="195"/>
      <c r="AE71" s="195" t="s">
        <v>150</v>
      </c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customFormat="false" ht="20.4" hidden="false" customHeight="false" outlineLevel="1" collapsed="false">
      <c r="A72" s="187" t="n">
        <v>58</v>
      </c>
      <c r="B72" s="187" t="s">
        <v>265</v>
      </c>
      <c r="C72" s="188" t="s">
        <v>262</v>
      </c>
      <c r="D72" s="189" t="s">
        <v>167</v>
      </c>
      <c r="E72" s="190" t="n">
        <v>248</v>
      </c>
      <c r="F72" s="191"/>
      <c r="G72" s="192" t="n">
        <f aca="false">ROUND(E72*F72,2)</f>
        <v>0</v>
      </c>
      <c r="H72" s="191"/>
      <c r="I72" s="192" t="n">
        <f aca="false">ROUND(E72*H72,2)</f>
        <v>0</v>
      </c>
      <c r="J72" s="191"/>
      <c r="K72" s="192" t="n">
        <f aca="false">ROUND(E72*J72,2)</f>
        <v>0</v>
      </c>
      <c r="L72" s="192" t="n">
        <v>21</v>
      </c>
      <c r="M72" s="192" t="n">
        <f aca="false">G72*(1+L72/100)</f>
        <v>0</v>
      </c>
      <c r="N72" s="193" t="n">
        <v>0.00367</v>
      </c>
      <c r="O72" s="193" t="n">
        <f aca="false">ROUND(E72*N72,5)</f>
        <v>0.91016</v>
      </c>
      <c r="P72" s="193" t="n">
        <v>0</v>
      </c>
      <c r="Q72" s="193" t="n">
        <f aca="false">ROUND(E72*P72,5)</f>
        <v>0</v>
      </c>
      <c r="R72" s="193"/>
      <c r="S72" s="193"/>
      <c r="T72" s="194" t="n">
        <v>0.362</v>
      </c>
      <c r="U72" s="193" t="n">
        <f aca="false">ROUND(E72*T72,2)</f>
        <v>89.78</v>
      </c>
      <c r="V72" s="195"/>
      <c r="W72" s="195"/>
      <c r="X72" s="195"/>
      <c r="Y72" s="195"/>
      <c r="Z72" s="195"/>
      <c r="AA72" s="195"/>
      <c r="AB72" s="195"/>
      <c r="AC72" s="195"/>
      <c r="AD72" s="195"/>
      <c r="AE72" s="195" t="s">
        <v>150</v>
      </c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customFormat="false" ht="13.2" hidden="false" customHeight="false" outlineLevel="0" collapsed="false">
      <c r="A73" s="196" t="s">
        <v>145</v>
      </c>
      <c r="B73" s="196" t="s">
        <v>68</v>
      </c>
      <c r="C73" s="197" t="s">
        <v>69</v>
      </c>
      <c r="D73" s="198"/>
      <c r="E73" s="199"/>
      <c r="F73" s="200"/>
      <c r="G73" s="200" t="n">
        <f aca="false">SUMIF(AE74:AE76,"&lt;&gt;NOR",G74:G76)</f>
        <v>0</v>
      </c>
      <c r="H73" s="200"/>
      <c r="I73" s="200" t="n">
        <f aca="false">SUM(I74:I76)</f>
        <v>0</v>
      </c>
      <c r="J73" s="200"/>
      <c r="K73" s="200" t="n">
        <f aca="false">SUM(K74:K76)</f>
        <v>0</v>
      </c>
      <c r="L73" s="200"/>
      <c r="M73" s="200" t="n">
        <f aca="false">SUM(M74:M76)</f>
        <v>0</v>
      </c>
      <c r="N73" s="201"/>
      <c r="O73" s="201" t="n">
        <f aca="false">SUM(O74:O76)</f>
        <v>30.12894</v>
      </c>
      <c r="P73" s="201"/>
      <c r="Q73" s="201" t="n">
        <f aca="false">SUM(Q74:Q76)</f>
        <v>0</v>
      </c>
      <c r="R73" s="201"/>
      <c r="S73" s="201"/>
      <c r="T73" s="202"/>
      <c r="U73" s="201" t="n">
        <f aca="false">SUM(U74:U76)</f>
        <v>41.16</v>
      </c>
      <c r="AE73" s="0" t="s">
        <v>146</v>
      </c>
    </row>
    <row r="74" customFormat="false" ht="13.2" hidden="false" customHeight="false" outlineLevel="1" collapsed="false">
      <c r="A74" s="187" t="n">
        <v>59</v>
      </c>
      <c r="B74" s="187" t="s">
        <v>266</v>
      </c>
      <c r="C74" s="188" t="s">
        <v>267</v>
      </c>
      <c r="D74" s="189" t="s">
        <v>149</v>
      </c>
      <c r="E74" s="190" t="n">
        <v>4.1</v>
      </c>
      <c r="F74" s="191"/>
      <c r="G74" s="192" t="n">
        <f aca="false">ROUND(E74*F74,2)</f>
        <v>0</v>
      </c>
      <c r="H74" s="191"/>
      <c r="I74" s="192" t="n">
        <f aca="false">ROUND(E74*H74,2)</f>
        <v>0</v>
      </c>
      <c r="J74" s="191"/>
      <c r="K74" s="192" t="n">
        <f aca="false">ROUND(E74*J74,2)</f>
        <v>0</v>
      </c>
      <c r="L74" s="192" t="n">
        <v>21</v>
      </c>
      <c r="M74" s="192" t="n">
        <f aca="false">G74*(1+L74/100)</f>
        <v>0</v>
      </c>
      <c r="N74" s="193" t="n">
        <v>2.525</v>
      </c>
      <c r="O74" s="193" t="n">
        <f aca="false">ROUND(E74*N74,5)</f>
        <v>10.3525</v>
      </c>
      <c r="P74" s="193" t="n">
        <v>0</v>
      </c>
      <c r="Q74" s="193" t="n">
        <f aca="false">ROUND(E74*P74,5)</f>
        <v>0</v>
      </c>
      <c r="R74" s="193"/>
      <c r="S74" s="193"/>
      <c r="T74" s="194" t="n">
        <v>3.213</v>
      </c>
      <c r="U74" s="193" t="n">
        <f aca="false">ROUND(E74*T74,2)</f>
        <v>13.17</v>
      </c>
      <c r="V74" s="195"/>
      <c r="W74" s="195"/>
      <c r="X74" s="195"/>
      <c r="Y74" s="195"/>
      <c r="Z74" s="195"/>
      <c r="AA74" s="195"/>
      <c r="AB74" s="195"/>
      <c r="AC74" s="195"/>
      <c r="AD74" s="195"/>
      <c r="AE74" s="195" t="s">
        <v>150</v>
      </c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customFormat="false" ht="13.2" hidden="false" customHeight="false" outlineLevel="1" collapsed="false">
      <c r="A75" s="187" t="n">
        <v>60</v>
      </c>
      <c r="B75" s="187" t="s">
        <v>268</v>
      </c>
      <c r="C75" s="188" t="s">
        <v>269</v>
      </c>
      <c r="D75" s="189" t="s">
        <v>149</v>
      </c>
      <c r="E75" s="190" t="n">
        <v>7.6</v>
      </c>
      <c r="F75" s="191"/>
      <c r="G75" s="192" t="n">
        <f aca="false">ROUND(E75*F75,2)</f>
        <v>0</v>
      </c>
      <c r="H75" s="191"/>
      <c r="I75" s="192" t="n">
        <f aca="false">ROUND(E75*H75,2)</f>
        <v>0</v>
      </c>
      <c r="J75" s="191"/>
      <c r="K75" s="192" t="n">
        <f aca="false">ROUND(E75*J75,2)</f>
        <v>0</v>
      </c>
      <c r="L75" s="192" t="n">
        <v>21</v>
      </c>
      <c r="M75" s="192" t="n">
        <f aca="false">G75*(1+L75/100)</f>
        <v>0</v>
      </c>
      <c r="N75" s="193" t="n">
        <v>2.525</v>
      </c>
      <c r="O75" s="193" t="n">
        <f aca="false">ROUND(E75*N75,5)</f>
        <v>19.19</v>
      </c>
      <c r="P75" s="193" t="n">
        <v>0</v>
      </c>
      <c r="Q75" s="193" t="n">
        <f aca="false">ROUND(E75*P75,5)</f>
        <v>0</v>
      </c>
      <c r="R75" s="193"/>
      <c r="S75" s="193"/>
      <c r="T75" s="194" t="n">
        <v>2.58</v>
      </c>
      <c r="U75" s="193" t="n">
        <f aca="false">ROUND(E75*T75,2)</f>
        <v>19.61</v>
      </c>
      <c r="V75" s="195"/>
      <c r="W75" s="195"/>
      <c r="X75" s="195"/>
      <c r="Y75" s="195"/>
      <c r="Z75" s="195"/>
      <c r="AA75" s="195"/>
      <c r="AB75" s="195"/>
      <c r="AC75" s="195"/>
      <c r="AD75" s="195"/>
      <c r="AE75" s="195" t="s">
        <v>150</v>
      </c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customFormat="false" ht="20.4" hidden="false" customHeight="false" outlineLevel="1" collapsed="false">
      <c r="A76" s="187" t="n">
        <v>61</v>
      </c>
      <c r="B76" s="187" t="s">
        <v>270</v>
      </c>
      <c r="C76" s="188" t="s">
        <v>271</v>
      </c>
      <c r="D76" s="189" t="s">
        <v>178</v>
      </c>
      <c r="E76" s="190" t="n">
        <v>0.55</v>
      </c>
      <c r="F76" s="191"/>
      <c r="G76" s="192" t="n">
        <f aca="false">ROUND(E76*F76,2)</f>
        <v>0</v>
      </c>
      <c r="H76" s="191"/>
      <c r="I76" s="192" t="n">
        <f aca="false">ROUND(E76*H76,2)</f>
        <v>0</v>
      </c>
      <c r="J76" s="191"/>
      <c r="K76" s="192" t="n">
        <f aca="false">ROUND(E76*J76,2)</f>
        <v>0</v>
      </c>
      <c r="L76" s="192" t="n">
        <v>21</v>
      </c>
      <c r="M76" s="192" t="n">
        <f aca="false">G76*(1+L76/100)</f>
        <v>0</v>
      </c>
      <c r="N76" s="193" t="n">
        <v>1.06625</v>
      </c>
      <c r="O76" s="193" t="n">
        <f aca="false">ROUND(E76*N76,5)</f>
        <v>0.58644</v>
      </c>
      <c r="P76" s="193" t="n">
        <v>0</v>
      </c>
      <c r="Q76" s="193" t="n">
        <f aca="false">ROUND(E76*P76,5)</f>
        <v>0</v>
      </c>
      <c r="R76" s="193"/>
      <c r="S76" s="193"/>
      <c r="T76" s="194" t="n">
        <v>15.231</v>
      </c>
      <c r="U76" s="193" t="n">
        <f aca="false">ROUND(E76*T76,2)</f>
        <v>8.38</v>
      </c>
      <c r="V76" s="195"/>
      <c r="W76" s="195"/>
      <c r="X76" s="195"/>
      <c r="Y76" s="195"/>
      <c r="Z76" s="195"/>
      <c r="AA76" s="195"/>
      <c r="AB76" s="195"/>
      <c r="AC76" s="195"/>
      <c r="AD76" s="195"/>
      <c r="AE76" s="195" t="s">
        <v>150</v>
      </c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customFormat="false" ht="13.2" hidden="false" customHeight="false" outlineLevel="0" collapsed="false">
      <c r="A77" s="196" t="s">
        <v>145</v>
      </c>
      <c r="B77" s="196" t="s">
        <v>70</v>
      </c>
      <c r="C77" s="197" t="s">
        <v>71</v>
      </c>
      <c r="D77" s="198"/>
      <c r="E77" s="199"/>
      <c r="F77" s="200"/>
      <c r="G77" s="200" t="n">
        <f aca="false">SUMIF(AE78:AE83,"&lt;&gt;NOR",G78:G83)</f>
        <v>0</v>
      </c>
      <c r="H77" s="200"/>
      <c r="I77" s="200" t="n">
        <f aca="false">SUM(I78:I83)</f>
        <v>0</v>
      </c>
      <c r="J77" s="200"/>
      <c r="K77" s="200" t="n">
        <f aca="false">SUM(K78:K83)</f>
        <v>0</v>
      </c>
      <c r="L77" s="200"/>
      <c r="M77" s="200" t="n">
        <f aca="false">SUM(M78:M83)</f>
        <v>0</v>
      </c>
      <c r="N77" s="201"/>
      <c r="O77" s="201" t="n">
        <f aca="false">SUM(O78:O83)</f>
        <v>0.60117</v>
      </c>
      <c r="P77" s="201"/>
      <c r="Q77" s="201" t="n">
        <f aca="false">SUM(Q78:Q83)</f>
        <v>0</v>
      </c>
      <c r="R77" s="201"/>
      <c r="S77" s="201"/>
      <c r="T77" s="202"/>
      <c r="U77" s="201" t="n">
        <f aca="false">SUM(U78:U83)</f>
        <v>34.26</v>
      </c>
      <c r="AE77" s="0" t="s">
        <v>146</v>
      </c>
    </row>
    <row r="78" customFormat="false" ht="20.4" hidden="false" customHeight="false" outlineLevel="1" collapsed="false">
      <c r="A78" s="187" t="n">
        <v>62</v>
      </c>
      <c r="B78" s="187" t="s">
        <v>272</v>
      </c>
      <c r="C78" s="188" t="s">
        <v>273</v>
      </c>
      <c r="D78" s="189" t="s">
        <v>205</v>
      </c>
      <c r="E78" s="190" t="n">
        <v>2</v>
      </c>
      <c r="F78" s="191"/>
      <c r="G78" s="192" t="n">
        <f aca="false">ROUND(E78*F78,2)</f>
        <v>0</v>
      </c>
      <c r="H78" s="191"/>
      <c r="I78" s="192" t="n">
        <f aca="false">ROUND(E78*H78,2)</f>
        <v>0</v>
      </c>
      <c r="J78" s="191"/>
      <c r="K78" s="192" t="n">
        <f aca="false">ROUND(E78*J78,2)</f>
        <v>0</v>
      </c>
      <c r="L78" s="192" t="n">
        <v>21</v>
      </c>
      <c r="M78" s="192" t="n">
        <f aca="false">G78*(1+L78/100)</f>
        <v>0</v>
      </c>
      <c r="N78" s="193" t="n">
        <v>0.03425</v>
      </c>
      <c r="O78" s="193" t="n">
        <f aca="false">ROUND(E78*N78,5)</f>
        <v>0.0685</v>
      </c>
      <c r="P78" s="193" t="n">
        <v>0</v>
      </c>
      <c r="Q78" s="193" t="n">
        <f aca="false">ROUND(E78*P78,5)</f>
        <v>0</v>
      </c>
      <c r="R78" s="193"/>
      <c r="S78" s="193"/>
      <c r="T78" s="194" t="n">
        <v>1.5</v>
      </c>
      <c r="U78" s="193" t="n">
        <f aca="false">ROUND(E78*T78,2)</f>
        <v>3</v>
      </c>
      <c r="V78" s="195"/>
      <c r="W78" s="195"/>
      <c r="X78" s="195"/>
      <c r="Y78" s="195"/>
      <c r="Z78" s="195"/>
      <c r="AA78" s="195"/>
      <c r="AB78" s="195"/>
      <c r="AC78" s="195"/>
      <c r="AD78" s="195"/>
      <c r="AE78" s="195" t="s">
        <v>150</v>
      </c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customFormat="false" ht="20.4" hidden="false" customHeight="false" outlineLevel="1" collapsed="false">
      <c r="A79" s="187" t="n">
        <v>63</v>
      </c>
      <c r="B79" s="187" t="s">
        <v>274</v>
      </c>
      <c r="C79" s="188" t="s">
        <v>275</v>
      </c>
      <c r="D79" s="189" t="s">
        <v>205</v>
      </c>
      <c r="E79" s="190" t="n">
        <v>1</v>
      </c>
      <c r="F79" s="191"/>
      <c r="G79" s="192" t="n">
        <f aca="false">ROUND(E79*F79,2)</f>
        <v>0</v>
      </c>
      <c r="H79" s="191"/>
      <c r="I79" s="192" t="n">
        <f aca="false">ROUND(E79*H79,2)</f>
        <v>0</v>
      </c>
      <c r="J79" s="191"/>
      <c r="K79" s="192" t="n">
        <f aca="false">ROUND(E79*J79,2)</f>
        <v>0</v>
      </c>
      <c r="L79" s="192" t="n">
        <v>21</v>
      </c>
      <c r="M79" s="192" t="n">
        <f aca="false">G79*(1+L79/100)</f>
        <v>0</v>
      </c>
      <c r="N79" s="193" t="n">
        <v>0.04275</v>
      </c>
      <c r="O79" s="193" t="n">
        <f aca="false">ROUND(E79*N79,5)</f>
        <v>0.04275</v>
      </c>
      <c r="P79" s="193" t="n">
        <v>0</v>
      </c>
      <c r="Q79" s="193" t="n">
        <f aca="false">ROUND(E79*P79,5)</f>
        <v>0</v>
      </c>
      <c r="R79" s="193"/>
      <c r="S79" s="193"/>
      <c r="T79" s="194" t="n">
        <v>1.5</v>
      </c>
      <c r="U79" s="193" t="n">
        <f aca="false">ROUND(E79*T79,2)</f>
        <v>1.5</v>
      </c>
      <c r="V79" s="195"/>
      <c r="W79" s="195"/>
      <c r="X79" s="195"/>
      <c r="Y79" s="195"/>
      <c r="Z79" s="195"/>
      <c r="AA79" s="195"/>
      <c r="AB79" s="195"/>
      <c r="AC79" s="195"/>
      <c r="AD79" s="195"/>
      <c r="AE79" s="195" t="s">
        <v>150</v>
      </c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customFormat="false" ht="20.4" hidden="false" customHeight="false" outlineLevel="1" collapsed="false">
      <c r="A80" s="187" t="n">
        <v>64</v>
      </c>
      <c r="B80" s="187" t="s">
        <v>276</v>
      </c>
      <c r="C80" s="188" t="s">
        <v>277</v>
      </c>
      <c r="D80" s="189" t="s">
        <v>205</v>
      </c>
      <c r="E80" s="190" t="n">
        <v>6</v>
      </c>
      <c r="F80" s="191"/>
      <c r="G80" s="192" t="n">
        <f aca="false">ROUND(E80*F80,2)</f>
        <v>0</v>
      </c>
      <c r="H80" s="191"/>
      <c r="I80" s="192" t="n">
        <f aca="false">ROUND(E80*H80,2)</f>
        <v>0</v>
      </c>
      <c r="J80" s="191"/>
      <c r="K80" s="192" t="n">
        <f aca="false">ROUND(E80*J80,2)</f>
        <v>0</v>
      </c>
      <c r="L80" s="192" t="n">
        <v>21</v>
      </c>
      <c r="M80" s="192" t="n">
        <f aca="false">G80*(1+L80/100)</f>
        <v>0</v>
      </c>
      <c r="N80" s="193" t="n">
        <v>0.03027</v>
      </c>
      <c r="O80" s="193" t="n">
        <f aca="false">ROUND(E80*N80,5)</f>
        <v>0.18162</v>
      </c>
      <c r="P80" s="193" t="n">
        <v>0</v>
      </c>
      <c r="Q80" s="193" t="n">
        <f aca="false">ROUND(E80*P80,5)</f>
        <v>0</v>
      </c>
      <c r="R80" s="193"/>
      <c r="S80" s="193"/>
      <c r="T80" s="194" t="n">
        <v>1.86</v>
      </c>
      <c r="U80" s="193" t="n">
        <f aca="false">ROUND(E80*T80,2)</f>
        <v>11.16</v>
      </c>
      <c r="V80" s="195"/>
      <c r="W80" s="195"/>
      <c r="X80" s="195"/>
      <c r="Y80" s="195"/>
      <c r="Z80" s="195"/>
      <c r="AA80" s="195"/>
      <c r="AB80" s="195"/>
      <c r="AC80" s="195"/>
      <c r="AD80" s="195"/>
      <c r="AE80" s="195" t="s">
        <v>150</v>
      </c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customFormat="false" ht="20.4" hidden="false" customHeight="false" outlineLevel="1" collapsed="false">
      <c r="A81" s="187" t="n">
        <v>65</v>
      </c>
      <c r="B81" s="187" t="s">
        <v>278</v>
      </c>
      <c r="C81" s="188" t="s">
        <v>279</v>
      </c>
      <c r="D81" s="189" t="s">
        <v>205</v>
      </c>
      <c r="E81" s="190" t="n">
        <v>8</v>
      </c>
      <c r="F81" s="191"/>
      <c r="G81" s="192" t="n">
        <f aca="false">ROUND(E81*F81,2)</f>
        <v>0</v>
      </c>
      <c r="H81" s="191"/>
      <c r="I81" s="192" t="n">
        <f aca="false">ROUND(E81*H81,2)</f>
        <v>0</v>
      </c>
      <c r="J81" s="191"/>
      <c r="K81" s="192" t="n">
        <f aca="false">ROUND(E81*J81,2)</f>
        <v>0</v>
      </c>
      <c r="L81" s="192" t="n">
        <v>21</v>
      </c>
      <c r="M81" s="192" t="n">
        <f aca="false">G81*(1+L81/100)</f>
        <v>0</v>
      </c>
      <c r="N81" s="193" t="n">
        <v>0.03083</v>
      </c>
      <c r="O81" s="193" t="n">
        <f aca="false">ROUND(E81*N81,5)</f>
        <v>0.24664</v>
      </c>
      <c r="P81" s="193" t="n">
        <v>0</v>
      </c>
      <c r="Q81" s="193" t="n">
        <f aca="false">ROUND(E81*P81,5)</f>
        <v>0</v>
      </c>
      <c r="R81" s="193"/>
      <c r="S81" s="193"/>
      <c r="T81" s="194" t="n">
        <v>1.86</v>
      </c>
      <c r="U81" s="193" t="n">
        <f aca="false">ROUND(E81*T81,2)</f>
        <v>14.88</v>
      </c>
      <c r="V81" s="195"/>
      <c r="W81" s="195"/>
      <c r="X81" s="195"/>
      <c r="Y81" s="195"/>
      <c r="Z81" s="195"/>
      <c r="AA81" s="195"/>
      <c r="AB81" s="195"/>
      <c r="AC81" s="195"/>
      <c r="AD81" s="195"/>
      <c r="AE81" s="195" t="s">
        <v>150</v>
      </c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customFormat="false" ht="20.4" hidden="false" customHeight="false" outlineLevel="1" collapsed="false">
      <c r="A82" s="187" t="n">
        <v>66</v>
      </c>
      <c r="B82" s="187" t="s">
        <v>280</v>
      </c>
      <c r="C82" s="188" t="s">
        <v>281</v>
      </c>
      <c r="D82" s="189" t="s">
        <v>205</v>
      </c>
      <c r="E82" s="190" t="n">
        <v>1</v>
      </c>
      <c r="F82" s="191"/>
      <c r="G82" s="192" t="n">
        <f aca="false">ROUND(E82*F82,2)</f>
        <v>0</v>
      </c>
      <c r="H82" s="191"/>
      <c r="I82" s="192" t="n">
        <f aca="false">ROUND(E82*H82,2)</f>
        <v>0</v>
      </c>
      <c r="J82" s="191"/>
      <c r="K82" s="192" t="n">
        <f aca="false">ROUND(E82*J82,2)</f>
        <v>0</v>
      </c>
      <c r="L82" s="192" t="n">
        <v>21</v>
      </c>
      <c r="M82" s="192" t="n">
        <f aca="false">G82*(1+L82/100)</f>
        <v>0</v>
      </c>
      <c r="N82" s="193" t="n">
        <v>0.03083</v>
      </c>
      <c r="O82" s="193" t="n">
        <f aca="false">ROUND(E82*N82,5)</f>
        <v>0.03083</v>
      </c>
      <c r="P82" s="193" t="n">
        <v>0</v>
      </c>
      <c r="Q82" s="193" t="n">
        <f aca="false">ROUND(E82*P82,5)</f>
        <v>0</v>
      </c>
      <c r="R82" s="193"/>
      <c r="S82" s="193"/>
      <c r="T82" s="194" t="n">
        <v>1.86</v>
      </c>
      <c r="U82" s="193" t="n">
        <f aca="false">ROUND(E82*T82,2)</f>
        <v>1.86</v>
      </c>
      <c r="V82" s="195"/>
      <c r="W82" s="195"/>
      <c r="X82" s="195"/>
      <c r="Y82" s="195"/>
      <c r="Z82" s="195"/>
      <c r="AA82" s="195"/>
      <c r="AB82" s="195"/>
      <c r="AC82" s="195"/>
      <c r="AD82" s="195"/>
      <c r="AE82" s="195" t="s">
        <v>150</v>
      </c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customFormat="false" ht="20.4" hidden="false" customHeight="false" outlineLevel="1" collapsed="false">
      <c r="A83" s="187" t="n">
        <v>67</v>
      </c>
      <c r="B83" s="187" t="s">
        <v>282</v>
      </c>
      <c r="C83" s="188" t="s">
        <v>283</v>
      </c>
      <c r="D83" s="189" t="s">
        <v>205</v>
      </c>
      <c r="E83" s="190" t="n">
        <v>1</v>
      </c>
      <c r="F83" s="191"/>
      <c r="G83" s="192" t="n">
        <f aca="false">ROUND(E83*F83,2)</f>
        <v>0</v>
      </c>
      <c r="H83" s="191"/>
      <c r="I83" s="192" t="n">
        <f aca="false">ROUND(E83*H83,2)</f>
        <v>0</v>
      </c>
      <c r="J83" s="191"/>
      <c r="K83" s="192" t="n">
        <f aca="false">ROUND(E83*J83,2)</f>
        <v>0</v>
      </c>
      <c r="L83" s="192" t="n">
        <v>21</v>
      </c>
      <c r="M83" s="192" t="n">
        <f aca="false">G83*(1+L83/100)</f>
        <v>0</v>
      </c>
      <c r="N83" s="193" t="n">
        <v>0.03083</v>
      </c>
      <c r="O83" s="193" t="n">
        <f aca="false">ROUND(E83*N83,5)</f>
        <v>0.03083</v>
      </c>
      <c r="P83" s="193" t="n">
        <v>0</v>
      </c>
      <c r="Q83" s="193" t="n">
        <f aca="false">ROUND(E83*P83,5)</f>
        <v>0</v>
      </c>
      <c r="R83" s="193"/>
      <c r="S83" s="193"/>
      <c r="T83" s="194" t="n">
        <v>1.86</v>
      </c>
      <c r="U83" s="193" t="n">
        <f aca="false">ROUND(E83*T83,2)</f>
        <v>1.86</v>
      </c>
      <c r="V83" s="195"/>
      <c r="W83" s="195"/>
      <c r="X83" s="195"/>
      <c r="Y83" s="195"/>
      <c r="Z83" s="195"/>
      <c r="AA83" s="195"/>
      <c r="AB83" s="195"/>
      <c r="AC83" s="195"/>
      <c r="AD83" s="195"/>
      <c r="AE83" s="195" t="s">
        <v>150</v>
      </c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customFormat="false" ht="13.2" hidden="false" customHeight="false" outlineLevel="0" collapsed="false">
      <c r="A84" s="196" t="s">
        <v>145</v>
      </c>
      <c r="B84" s="196" t="s">
        <v>72</v>
      </c>
      <c r="C84" s="197" t="s">
        <v>73</v>
      </c>
      <c r="D84" s="198"/>
      <c r="E84" s="199"/>
      <c r="F84" s="200"/>
      <c r="G84" s="200" t="n">
        <f aca="false">SUMIF(AE85:AE87,"&lt;&gt;NOR",G85:G87)</f>
        <v>0</v>
      </c>
      <c r="H84" s="200"/>
      <c r="I84" s="200" t="n">
        <f aca="false">SUM(I85:I87)</f>
        <v>0</v>
      </c>
      <c r="J84" s="200"/>
      <c r="K84" s="200" t="n">
        <f aca="false">SUM(K85:K87)</f>
        <v>0</v>
      </c>
      <c r="L84" s="200"/>
      <c r="M84" s="200" t="n">
        <f aca="false">SUM(M85:M87)</f>
        <v>0</v>
      </c>
      <c r="N84" s="201"/>
      <c r="O84" s="201" t="n">
        <f aca="false">SUM(O85:O87)</f>
        <v>16.4294</v>
      </c>
      <c r="P84" s="201"/>
      <c r="Q84" s="201" t="n">
        <f aca="false">SUM(Q85:Q87)</f>
        <v>0</v>
      </c>
      <c r="R84" s="201"/>
      <c r="S84" s="201"/>
      <c r="T84" s="202"/>
      <c r="U84" s="201" t="n">
        <f aca="false">SUM(U85:U87)</f>
        <v>2.8</v>
      </c>
      <c r="AE84" s="0" t="s">
        <v>146</v>
      </c>
    </row>
    <row r="85" customFormat="false" ht="19.4" hidden="false" customHeight="false" outlineLevel="1" collapsed="false">
      <c r="A85" s="187" t="n">
        <v>68</v>
      </c>
      <c r="B85" s="187" t="s">
        <v>284</v>
      </c>
      <c r="C85" s="188" t="s">
        <v>285</v>
      </c>
      <c r="D85" s="189" t="s">
        <v>200</v>
      </c>
      <c r="E85" s="190" t="n">
        <v>20</v>
      </c>
      <c r="F85" s="191"/>
      <c r="G85" s="192" t="n">
        <f aca="false">ROUND(E85*F85,2)</f>
        <v>0</v>
      </c>
      <c r="H85" s="191"/>
      <c r="I85" s="192" t="n">
        <f aca="false">ROUND(E85*H85,2)</f>
        <v>0</v>
      </c>
      <c r="J85" s="191"/>
      <c r="K85" s="192" t="n">
        <f aca="false">ROUND(E85*J85,2)</f>
        <v>0</v>
      </c>
      <c r="L85" s="192" t="n">
        <v>21</v>
      </c>
      <c r="M85" s="192" t="n">
        <f aca="false">G85*(1+L85/100)</f>
        <v>0</v>
      </c>
      <c r="N85" s="193" t="n">
        <v>0.12472</v>
      </c>
      <c r="O85" s="193" t="n">
        <f aca="false">ROUND(E85*N85,5)</f>
        <v>2.4944</v>
      </c>
      <c r="P85" s="193" t="n">
        <v>0</v>
      </c>
      <c r="Q85" s="193" t="n">
        <f aca="false">ROUND(E85*P85,5)</f>
        <v>0</v>
      </c>
      <c r="R85" s="193"/>
      <c r="S85" s="193"/>
      <c r="T85" s="194" t="n">
        <v>0.14</v>
      </c>
      <c r="U85" s="193" t="n">
        <f aca="false">ROUND(E85*T85,2)</f>
        <v>2.8</v>
      </c>
      <c r="V85" s="195"/>
      <c r="W85" s="195"/>
      <c r="X85" s="195"/>
      <c r="Y85" s="195"/>
      <c r="Z85" s="195"/>
      <c r="AA85" s="195"/>
      <c r="AB85" s="195"/>
      <c r="AC85" s="195"/>
      <c r="AD85" s="195"/>
      <c r="AE85" s="195" t="s">
        <v>150</v>
      </c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customFormat="false" ht="19.4" hidden="false" customHeight="false" outlineLevel="1" collapsed="false">
      <c r="A86" s="187" t="n">
        <v>69</v>
      </c>
      <c r="B86" s="187" t="s">
        <v>286</v>
      </c>
      <c r="C86" s="188" t="s">
        <v>287</v>
      </c>
      <c r="D86" s="189" t="s">
        <v>167</v>
      </c>
      <c r="E86" s="190" t="n">
        <v>43.3</v>
      </c>
      <c r="F86" s="191"/>
      <c r="G86" s="192" t="n">
        <f aca="false">ROUND(E86*F86,2)</f>
        <v>0</v>
      </c>
      <c r="H86" s="191"/>
      <c r="I86" s="192" t="n">
        <f aca="false">ROUND(E86*H86,2)</f>
        <v>0</v>
      </c>
      <c r="J86" s="191"/>
      <c r="K86" s="192" t="n">
        <f aca="false">ROUND(E86*J86,2)</f>
        <v>0</v>
      </c>
      <c r="L86" s="192" t="n">
        <v>21</v>
      </c>
      <c r="M86" s="192" t="n">
        <f aca="false">G86*(1+L86/100)</f>
        <v>0</v>
      </c>
      <c r="N86" s="193" t="n">
        <v>0.176</v>
      </c>
      <c r="O86" s="193" t="n">
        <f aca="false">ROUND(E86*N86,5)</f>
        <v>7.6208</v>
      </c>
      <c r="P86" s="193" t="n">
        <v>0</v>
      </c>
      <c r="Q86" s="193" t="n">
        <f aca="false">ROUND(E86*P86,5)</f>
        <v>0</v>
      </c>
      <c r="R86" s="193"/>
      <c r="S86" s="193"/>
      <c r="T86" s="194" t="n">
        <v>0</v>
      </c>
      <c r="U86" s="193" t="n">
        <f aca="false">ROUND(E86*T86,2)</f>
        <v>0</v>
      </c>
      <c r="V86" s="195"/>
      <c r="W86" s="195"/>
      <c r="X86" s="195"/>
      <c r="Y86" s="195"/>
      <c r="Z86" s="195"/>
      <c r="AA86" s="195"/>
      <c r="AB86" s="195"/>
      <c r="AC86" s="195"/>
      <c r="AD86" s="195"/>
      <c r="AE86" s="195" t="s">
        <v>288</v>
      </c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customFormat="false" ht="19.4" hidden="false" customHeight="false" outlineLevel="1" collapsed="false">
      <c r="A87" s="187" t="n">
        <v>70</v>
      </c>
      <c r="B87" s="187" t="s">
        <v>289</v>
      </c>
      <c r="C87" s="188" t="s">
        <v>290</v>
      </c>
      <c r="D87" s="189" t="s">
        <v>167</v>
      </c>
      <c r="E87" s="190" t="n">
        <v>48.2</v>
      </c>
      <c r="F87" s="191"/>
      <c r="G87" s="192" t="n">
        <f aca="false">ROUND(E87*F87,2)</f>
        <v>0</v>
      </c>
      <c r="H87" s="191"/>
      <c r="I87" s="192" t="n">
        <f aca="false">ROUND(E87*H87,2)</f>
        <v>0</v>
      </c>
      <c r="J87" s="191"/>
      <c r="K87" s="192" t="n">
        <f aca="false">ROUND(E87*J87,2)</f>
        <v>0</v>
      </c>
      <c r="L87" s="192" t="n">
        <v>21</v>
      </c>
      <c r="M87" s="192" t="n">
        <f aca="false">G87*(1+L87/100)</f>
        <v>0</v>
      </c>
      <c r="N87" s="193" t="n">
        <v>0.131</v>
      </c>
      <c r="O87" s="193" t="n">
        <f aca="false">ROUND(E87*N87,5)</f>
        <v>6.3142</v>
      </c>
      <c r="P87" s="193" t="n">
        <v>0</v>
      </c>
      <c r="Q87" s="193" t="n">
        <f aca="false">ROUND(E87*P87,5)</f>
        <v>0</v>
      </c>
      <c r="R87" s="193"/>
      <c r="S87" s="193"/>
      <c r="T87" s="194" t="n">
        <v>0</v>
      </c>
      <c r="U87" s="193" t="n">
        <f aca="false">ROUND(E87*T87,2)</f>
        <v>0</v>
      </c>
      <c r="V87" s="195"/>
      <c r="W87" s="195"/>
      <c r="X87" s="195"/>
      <c r="Y87" s="195"/>
      <c r="Z87" s="195"/>
      <c r="AA87" s="195"/>
      <c r="AB87" s="195"/>
      <c r="AC87" s="195"/>
      <c r="AD87" s="195"/>
      <c r="AE87" s="195" t="s">
        <v>288</v>
      </c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customFormat="false" ht="13.2" hidden="false" customHeight="false" outlineLevel="0" collapsed="false">
      <c r="A88" s="196" t="s">
        <v>145</v>
      </c>
      <c r="B88" s="196" t="s">
        <v>74</v>
      </c>
      <c r="C88" s="197" t="s">
        <v>75</v>
      </c>
      <c r="D88" s="198"/>
      <c r="E88" s="199"/>
      <c r="F88" s="200"/>
      <c r="G88" s="200" t="n">
        <f aca="false">SUMIF(AE89:AE89,"&lt;&gt;NOR",G89:G89)</f>
        <v>0</v>
      </c>
      <c r="H88" s="200"/>
      <c r="I88" s="200" t="n">
        <f aca="false">SUM(I89:I89)</f>
        <v>0</v>
      </c>
      <c r="J88" s="200"/>
      <c r="K88" s="200" t="n">
        <f aca="false">SUM(K89:K89)</f>
        <v>0</v>
      </c>
      <c r="L88" s="200"/>
      <c r="M88" s="200" t="n">
        <f aca="false">SUM(M89:M89)</f>
        <v>0</v>
      </c>
      <c r="N88" s="201"/>
      <c r="O88" s="201" t="n">
        <f aca="false">SUM(O89:O89)</f>
        <v>0.00818</v>
      </c>
      <c r="P88" s="201"/>
      <c r="Q88" s="201" t="n">
        <f aca="false">SUM(Q89:Q89)</f>
        <v>0</v>
      </c>
      <c r="R88" s="201"/>
      <c r="S88" s="201"/>
      <c r="T88" s="202"/>
      <c r="U88" s="201" t="n">
        <f aca="false">SUM(U89:U89)</f>
        <v>1.88</v>
      </c>
      <c r="AE88" s="0" t="s">
        <v>146</v>
      </c>
    </row>
    <row r="89" customFormat="false" ht="12.8" hidden="false" customHeight="false" outlineLevel="1" collapsed="false">
      <c r="A89" s="187" t="n">
        <v>71</v>
      </c>
      <c r="B89" s="187" t="s">
        <v>291</v>
      </c>
      <c r="C89" s="188" t="s">
        <v>292</v>
      </c>
      <c r="D89" s="189" t="s">
        <v>167</v>
      </c>
      <c r="E89" s="190" t="n">
        <v>9.4</v>
      </c>
      <c r="F89" s="191"/>
      <c r="G89" s="192" t="n">
        <f aca="false">ROUND(E89*F89,2)</f>
        <v>0</v>
      </c>
      <c r="H89" s="191"/>
      <c r="I89" s="192" t="n">
        <f aca="false">ROUND(E89*H89,2)</f>
        <v>0</v>
      </c>
      <c r="J89" s="191"/>
      <c r="K89" s="192" t="n">
        <f aca="false">ROUND(E89*J89,2)</f>
        <v>0</v>
      </c>
      <c r="L89" s="192" t="n">
        <v>21</v>
      </c>
      <c r="M89" s="192" t="n">
        <f aca="false">G89*(1+L89/100)</f>
        <v>0</v>
      </c>
      <c r="N89" s="193" t="n">
        <v>0.00087</v>
      </c>
      <c r="O89" s="193" t="n">
        <f aca="false">ROUND(E89*N89,5)</f>
        <v>0.00818</v>
      </c>
      <c r="P89" s="193" t="n">
        <v>0</v>
      </c>
      <c r="Q89" s="193" t="n">
        <f aca="false">ROUND(E89*P89,5)</f>
        <v>0</v>
      </c>
      <c r="R89" s="193"/>
      <c r="S89" s="193"/>
      <c r="T89" s="194" t="n">
        <v>0.2</v>
      </c>
      <c r="U89" s="193" t="n">
        <f aca="false">ROUND(E89*T89,2)</f>
        <v>1.88</v>
      </c>
      <c r="V89" s="195"/>
      <c r="W89" s="195"/>
      <c r="X89" s="195"/>
      <c r="Y89" s="195"/>
      <c r="Z89" s="195"/>
      <c r="AA89" s="195"/>
      <c r="AB89" s="195"/>
      <c r="AC89" s="195"/>
      <c r="AD89" s="195"/>
      <c r="AE89" s="195" t="s">
        <v>150</v>
      </c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customFormat="false" ht="13.2" hidden="false" customHeight="false" outlineLevel="0" collapsed="false">
      <c r="A90" s="196" t="s">
        <v>145</v>
      </c>
      <c r="B90" s="196" t="s">
        <v>76</v>
      </c>
      <c r="C90" s="197" t="s">
        <v>77</v>
      </c>
      <c r="D90" s="198"/>
      <c r="E90" s="199"/>
      <c r="F90" s="200"/>
      <c r="G90" s="200" t="n">
        <f aca="false">SUMIF(AE91:AE91,"&lt;&gt;NOR",G91:G91)</f>
        <v>0</v>
      </c>
      <c r="H90" s="200"/>
      <c r="I90" s="200" t="n">
        <f aca="false">SUM(I91:I91)</f>
        <v>0</v>
      </c>
      <c r="J90" s="200"/>
      <c r="K90" s="200" t="n">
        <f aca="false">SUM(K91:K91)</f>
        <v>0</v>
      </c>
      <c r="L90" s="200"/>
      <c r="M90" s="200" t="n">
        <f aca="false">SUM(M91:M91)</f>
        <v>0</v>
      </c>
      <c r="N90" s="201"/>
      <c r="O90" s="201" t="n">
        <f aca="false">SUM(O91:O91)</f>
        <v>0.0065</v>
      </c>
      <c r="P90" s="201"/>
      <c r="Q90" s="201" t="n">
        <f aca="false">SUM(Q91:Q91)</f>
        <v>0</v>
      </c>
      <c r="R90" s="201"/>
      <c r="S90" s="201"/>
      <c r="T90" s="202"/>
      <c r="U90" s="201" t="n">
        <f aca="false">SUM(U91:U91)</f>
        <v>50.08</v>
      </c>
      <c r="AE90" s="0" t="s">
        <v>146</v>
      </c>
    </row>
    <row r="91" customFormat="false" ht="13.2" hidden="false" customHeight="false" outlineLevel="1" collapsed="false">
      <c r="A91" s="187" t="n">
        <v>72</v>
      </c>
      <c r="B91" s="187" t="s">
        <v>293</v>
      </c>
      <c r="C91" s="188" t="s">
        <v>294</v>
      </c>
      <c r="D91" s="189" t="s">
        <v>167</v>
      </c>
      <c r="E91" s="190" t="n">
        <v>162.6</v>
      </c>
      <c r="F91" s="191"/>
      <c r="G91" s="192" t="n">
        <f aca="false">ROUND(E91*F91,2)</f>
        <v>0</v>
      </c>
      <c r="H91" s="191"/>
      <c r="I91" s="192" t="n">
        <f aca="false">ROUND(E91*H91,2)</f>
        <v>0</v>
      </c>
      <c r="J91" s="191"/>
      <c r="K91" s="192" t="n">
        <f aca="false">ROUND(E91*J91,2)</f>
        <v>0</v>
      </c>
      <c r="L91" s="192" t="n">
        <v>21</v>
      </c>
      <c r="M91" s="192" t="n">
        <f aca="false">G91*(1+L91/100)</f>
        <v>0</v>
      </c>
      <c r="N91" s="193" t="n">
        <v>4E-005</v>
      </c>
      <c r="O91" s="193" t="n">
        <f aca="false">ROUND(E91*N91,5)</f>
        <v>0.0065</v>
      </c>
      <c r="P91" s="193" t="n">
        <v>0</v>
      </c>
      <c r="Q91" s="193" t="n">
        <f aca="false">ROUND(E91*P91,5)</f>
        <v>0</v>
      </c>
      <c r="R91" s="193"/>
      <c r="S91" s="193"/>
      <c r="T91" s="194" t="n">
        <v>0.308</v>
      </c>
      <c r="U91" s="193" t="n">
        <f aca="false">ROUND(E91*T91,2)</f>
        <v>50.08</v>
      </c>
      <c r="V91" s="195"/>
      <c r="W91" s="195"/>
      <c r="X91" s="195"/>
      <c r="Y91" s="195"/>
      <c r="Z91" s="195"/>
      <c r="AA91" s="195"/>
      <c r="AB91" s="195"/>
      <c r="AC91" s="195"/>
      <c r="AD91" s="195"/>
      <c r="AE91" s="195" t="s">
        <v>150</v>
      </c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customFormat="false" ht="13.2" hidden="false" customHeight="false" outlineLevel="0" collapsed="false">
      <c r="A92" s="196" t="s">
        <v>145</v>
      </c>
      <c r="B92" s="196" t="s">
        <v>78</v>
      </c>
      <c r="C92" s="197" t="s">
        <v>79</v>
      </c>
      <c r="D92" s="198"/>
      <c r="E92" s="199"/>
      <c r="F92" s="200"/>
      <c r="G92" s="200" t="n">
        <f aca="false">SUMIF(AE93:AE94,"&lt;&gt;NOR",G93:G94)</f>
        <v>0</v>
      </c>
      <c r="H92" s="200"/>
      <c r="I92" s="200" t="n">
        <f aca="false">SUM(I93:I94)</f>
        <v>0</v>
      </c>
      <c r="J92" s="200"/>
      <c r="K92" s="200" t="n">
        <f aca="false">SUM(K93:K94)</f>
        <v>0</v>
      </c>
      <c r="L92" s="200"/>
      <c r="M92" s="200" t="n">
        <f aca="false">SUM(M93:M94)</f>
        <v>0</v>
      </c>
      <c r="N92" s="201"/>
      <c r="O92" s="201" t="n">
        <f aca="false">SUM(O93:O94)</f>
        <v>0.01528</v>
      </c>
      <c r="P92" s="201"/>
      <c r="Q92" s="201" t="n">
        <f aca="false">SUM(Q93:Q94)</f>
        <v>15.885</v>
      </c>
      <c r="R92" s="201"/>
      <c r="S92" s="201"/>
      <c r="T92" s="202"/>
      <c r="U92" s="201" t="n">
        <f aca="false">SUM(U93:U94)</f>
        <v>13.84</v>
      </c>
      <c r="AE92" s="0" t="s">
        <v>146</v>
      </c>
    </row>
    <row r="93" customFormat="false" ht="13.2" hidden="false" customHeight="false" outlineLevel="1" collapsed="false">
      <c r="A93" s="187" t="n">
        <v>73</v>
      </c>
      <c r="B93" s="187" t="s">
        <v>295</v>
      </c>
      <c r="C93" s="188" t="s">
        <v>296</v>
      </c>
      <c r="D93" s="189" t="s">
        <v>167</v>
      </c>
      <c r="E93" s="190" t="n">
        <v>9</v>
      </c>
      <c r="F93" s="191"/>
      <c r="G93" s="192" t="n">
        <f aca="false">ROUND(E93*F93,2)</f>
        <v>0</v>
      </c>
      <c r="H93" s="191"/>
      <c r="I93" s="192" t="n">
        <f aca="false">ROUND(E93*H93,2)</f>
        <v>0</v>
      </c>
      <c r="J93" s="191"/>
      <c r="K93" s="192" t="n">
        <f aca="false">ROUND(E93*J93,2)</f>
        <v>0</v>
      </c>
      <c r="L93" s="192" t="n">
        <v>21</v>
      </c>
      <c r="M93" s="192" t="n">
        <f aca="false">G93*(1+L93/100)</f>
        <v>0</v>
      </c>
      <c r="N93" s="193" t="n">
        <v>0.00067</v>
      </c>
      <c r="O93" s="193" t="n">
        <f aca="false">ROUND(E93*N93,5)</f>
        <v>0.00603</v>
      </c>
      <c r="P93" s="193" t="n">
        <v>0.319</v>
      </c>
      <c r="Q93" s="193" t="n">
        <f aca="false">ROUND(E93*P93,5)</f>
        <v>2.871</v>
      </c>
      <c r="R93" s="193"/>
      <c r="S93" s="193"/>
      <c r="T93" s="194" t="n">
        <v>0.317</v>
      </c>
      <c r="U93" s="193" t="n">
        <f aca="false">ROUND(E93*T93,2)</f>
        <v>2.85</v>
      </c>
      <c r="V93" s="195"/>
      <c r="W93" s="195"/>
      <c r="X93" s="195"/>
      <c r="Y93" s="195"/>
      <c r="Z93" s="195"/>
      <c r="AA93" s="195"/>
      <c r="AB93" s="195"/>
      <c r="AC93" s="195"/>
      <c r="AD93" s="195"/>
      <c r="AE93" s="195" t="s">
        <v>150</v>
      </c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customFormat="false" ht="13.2" hidden="false" customHeight="false" outlineLevel="1" collapsed="false">
      <c r="A94" s="187" t="n">
        <v>74</v>
      </c>
      <c r="B94" s="187" t="s">
        <v>297</v>
      </c>
      <c r="C94" s="188" t="s">
        <v>298</v>
      </c>
      <c r="D94" s="189" t="s">
        <v>149</v>
      </c>
      <c r="E94" s="190" t="n">
        <v>7.23</v>
      </c>
      <c r="F94" s="191"/>
      <c r="G94" s="192" t="n">
        <f aca="false">ROUND(E94*F94,2)</f>
        <v>0</v>
      </c>
      <c r="H94" s="191"/>
      <c r="I94" s="192" t="n">
        <f aca="false">ROUND(E94*H94,2)</f>
        <v>0</v>
      </c>
      <c r="J94" s="191"/>
      <c r="K94" s="192" t="n">
        <f aca="false">ROUND(E94*J94,2)</f>
        <v>0</v>
      </c>
      <c r="L94" s="192" t="n">
        <v>21</v>
      </c>
      <c r="M94" s="192" t="n">
        <f aca="false">G94*(1+L94/100)</f>
        <v>0</v>
      </c>
      <c r="N94" s="193" t="n">
        <v>0.00128</v>
      </c>
      <c r="O94" s="193" t="n">
        <f aca="false">ROUND(E94*N94,5)</f>
        <v>0.00925</v>
      </c>
      <c r="P94" s="193" t="n">
        <v>1.8</v>
      </c>
      <c r="Q94" s="193" t="n">
        <f aca="false">ROUND(E94*P94,5)</f>
        <v>13.014</v>
      </c>
      <c r="R94" s="193"/>
      <c r="S94" s="193"/>
      <c r="T94" s="194" t="n">
        <v>1.52</v>
      </c>
      <c r="U94" s="193" t="n">
        <f aca="false">ROUND(E94*T94,2)</f>
        <v>10.99</v>
      </c>
      <c r="V94" s="195"/>
      <c r="W94" s="195"/>
      <c r="X94" s="195"/>
      <c r="Y94" s="195"/>
      <c r="Z94" s="195"/>
      <c r="AA94" s="195"/>
      <c r="AB94" s="195"/>
      <c r="AC94" s="195"/>
      <c r="AD94" s="195"/>
      <c r="AE94" s="195" t="s">
        <v>150</v>
      </c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customFormat="false" ht="13.2" hidden="false" customHeight="false" outlineLevel="0" collapsed="false">
      <c r="A95" s="196" t="s">
        <v>145</v>
      </c>
      <c r="B95" s="196" t="s">
        <v>80</v>
      </c>
      <c r="C95" s="197" t="s">
        <v>81</v>
      </c>
      <c r="D95" s="198"/>
      <c r="E95" s="199"/>
      <c r="F95" s="200"/>
      <c r="G95" s="200" t="n">
        <f aca="false">SUMIF(AE96:AE96,"&lt;&gt;NOR",G96:G96)</f>
        <v>0</v>
      </c>
      <c r="H95" s="200"/>
      <c r="I95" s="200" t="n">
        <f aca="false">SUM(I96:I96)</f>
        <v>0</v>
      </c>
      <c r="J95" s="200"/>
      <c r="K95" s="200" t="n">
        <f aca="false">SUM(K96:K96)</f>
        <v>0</v>
      </c>
      <c r="L95" s="200"/>
      <c r="M95" s="200" t="n">
        <f aca="false">SUM(M96:M96)</f>
        <v>0</v>
      </c>
      <c r="N95" s="201"/>
      <c r="O95" s="201" t="n">
        <f aca="false">SUM(O96:O96)</f>
        <v>0</v>
      </c>
      <c r="P95" s="201"/>
      <c r="Q95" s="201" t="n">
        <f aca="false">SUM(Q96:Q96)</f>
        <v>0</v>
      </c>
      <c r="R95" s="201"/>
      <c r="S95" s="201"/>
      <c r="T95" s="202"/>
      <c r="U95" s="201" t="n">
        <f aca="false">SUM(U96:U96)</f>
        <v>128.94</v>
      </c>
      <c r="AE95" s="0" t="s">
        <v>146</v>
      </c>
    </row>
    <row r="96" customFormat="false" ht="13.2" hidden="false" customHeight="false" outlineLevel="1" collapsed="false">
      <c r="A96" s="187" t="n">
        <v>75</v>
      </c>
      <c r="B96" s="187" t="s">
        <v>299</v>
      </c>
      <c r="C96" s="188" t="s">
        <v>300</v>
      </c>
      <c r="D96" s="189" t="s">
        <v>178</v>
      </c>
      <c r="E96" s="190" t="n">
        <v>420</v>
      </c>
      <c r="F96" s="191"/>
      <c r="G96" s="192" t="n">
        <f aca="false">ROUND(E96*F96,2)</f>
        <v>0</v>
      </c>
      <c r="H96" s="191"/>
      <c r="I96" s="192" t="n">
        <f aca="false">ROUND(E96*H96,2)</f>
        <v>0</v>
      </c>
      <c r="J96" s="191"/>
      <c r="K96" s="192" t="n">
        <f aca="false">ROUND(E96*J96,2)</f>
        <v>0</v>
      </c>
      <c r="L96" s="192" t="n">
        <v>21</v>
      </c>
      <c r="M96" s="192" t="n">
        <f aca="false">G96*(1+L96/100)</f>
        <v>0</v>
      </c>
      <c r="N96" s="193" t="n">
        <v>0</v>
      </c>
      <c r="O96" s="193" t="n">
        <f aca="false">ROUND(E96*N96,5)</f>
        <v>0</v>
      </c>
      <c r="P96" s="193" t="n">
        <v>0</v>
      </c>
      <c r="Q96" s="193" t="n">
        <f aca="false">ROUND(E96*P96,5)</f>
        <v>0</v>
      </c>
      <c r="R96" s="193"/>
      <c r="S96" s="193"/>
      <c r="T96" s="194" t="n">
        <v>0.307</v>
      </c>
      <c r="U96" s="193" t="n">
        <f aca="false">ROUND(E96*T96,2)</f>
        <v>128.94</v>
      </c>
      <c r="V96" s="195"/>
      <c r="W96" s="195"/>
      <c r="X96" s="195"/>
      <c r="Y96" s="195"/>
      <c r="Z96" s="195"/>
      <c r="AA96" s="195"/>
      <c r="AB96" s="195"/>
      <c r="AC96" s="195"/>
      <c r="AD96" s="195"/>
      <c r="AE96" s="195" t="s">
        <v>150</v>
      </c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customFormat="false" ht="13.2" hidden="false" customHeight="false" outlineLevel="0" collapsed="false">
      <c r="A97" s="196" t="s">
        <v>145</v>
      </c>
      <c r="B97" s="196" t="s">
        <v>82</v>
      </c>
      <c r="C97" s="197" t="s">
        <v>83</v>
      </c>
      <c r="D97" s="198"/>
      <c r="E97" s="199"/>
      <c r="F97" s="200"/>
      <c r="G97" s="200" t="n">
        <f aca="false">SUMIF(AE98:AE104,"&lt;&gt;NOR",G98:G104)</f>
        <v>0</v>
      </c>
      <c r="H97" s="200"/>
      <c r="I97" s="200" t="n">
        <f aca="false">SUM(I98:I104)</f>
        <v>0</v>
      </c>
      <c r="J97" s="200"/>
      <c r="K97" s="200" t="n">
        <f aca="false">SUM(K98:K104)</f>
        <v>0</v>
      </c>
      <c r="L97" s="200"/>
      <c r="M97" s="200" t="n">
        <f aca="false">SUM(M98:M104)</f>
        <v>0</v>
      </c>
      <c r="N97" s="201"/>
      <c r="O97" s="201" t="n">
        <f aca="false">SUM(O98:O104)</f>
        <v>2.18212</v>
      </c>
      <c r="P97" s="201"/>
      <c r="Q97" s="201" t="n">
        <f aca="false">SUM(Q98:Q104)</f>
        <v>0</v>
      </c>
      <c r="R97" s="201"/>
      <c r="S97" s="201"/>
      <c r="T97" s="202"/>
      <c r="U97" s="201" t="n">
        <f aca="false">SUM(U98:U104)</f>
        <v>126.96</v>
      </c>
      <c r="AE97" s="0" t="s">
        <v>146</v>
      </c>
    </row>
    <row r="98" customFormat="false" ht="19.4" hidden="false" customHeight="false" outlineLevel="1" collapsed="false">
      <c r="A98" s="187" t="n">
        <v>76</v>
      </c>
      <c r="B98" s="187" t="s">
        <v>301</v>
      </c>
      <c r="C98" s="188" t="s">
        <v>302</v>
      </c>
      <c r="D98" s="189" t="s">
        <v>167</v>
      </c>
      <c r="E98" s="190" t="n">
        <v>149</v>
      </c>
      <c r="F98" s="191"/>
      <c r="G98" s="192" t="n">
        <f aca="false">ROUND(E98*F98,2)</f>
        <v>0</v>
      </c>
      <c r="H98" s="191"/>
      <c r="I98" s="192" t="n">
        <f aca="false">ROUND(E98*H98,2)</f>
        <v>0</v>
      </c>
      <c r="J98" s="191"/>
      <c r="K98" s="192" t="n">
        <f aca="false">ROUND(E98*J98,2)</f>
        <v>0</v>
      </c>
      <c r="L98" s="192" t="n">
        <v>21</v>
      </c>
      <c r="M98" s="192" t="n">
        <f aca="false">G98*(1+L98/100)</f>
        <v>0</v>
      </c>
      <c r="N98" s="193" t="n">
        <v>0.00033</v>
      </c>
      <c r="O98" s="193" t="n">
        <f aca="false">ROUND(E98*N98,5)</f>
        <v>0.04917</v>
      </c>
      <c r="P98" s="193" t="n">
        <v>0</v>
      </c>
      <c r="Q98" s="193" t="n">
        <f aca="false">ROUND(E98*P98,5)</f>
        <v>0</v>
      </c>
      <c r="R98" s="193"/>
      <c r="S98" s="193"/>
      <c r="T98" s="194" t="n">
        <v>0.0275</v>
      </c>
      <c r="U98" s="193" t="n">
        <f aca="false">ROUND(E98*T98,2)</f>
        <v>4.1</v>
      </c>
      <c r="V98" s="195"/>
      <c r="W98" s="195"/>
      <c r="X98" s="195"/>
      <c r="Y98" s="195"/>
      <c r="Z98" s="195"/>
      <c r="AA98" s="195"/>
      <c r="AB98" s="195"/>
      <c r="AC98" s="195"/>
      <c r="AD98" s="195"/>
      <c r="AE98" s="195" t="s">
        <v>150</v>
      </c>
      <c r="AF98" s="195"/>
      <c r="AG98" s="195"/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customFormat="false" ht="19.4" hidden="false" customHeight="false" outlineLevel="1" collapsed="false">
      <c r="A99" s="187" t="n">
        <v>77</v>
      </c>
      <c r="B99" s="187" t="s">
        <v>303</v>
      </c>
      <c r="C99" s="188" t="s">
        <v>304</v>
      </c>
      <c r="D99" s="189" t="s">
        <v>167</v>
      </c>
      <c r="E99" s="190" t="n">
        <v>45</v>
      </c>
      <c r="F99" s="191"/>
      <c r="G99" s="192" t="n">
        <f aca="false">ROUND(E99*F99,2)</f>
        <v>0</v>
      </c>
      <c r="H99" s="191"/>
      <c r="I99" s="192" t="n">
        <f aca="false">ROUND(E99*H99,2)</f>
        <v>0</v>
      </c>
      <c r="J99" s="191"/>
      <c r="K99" s="192" t="n">
        <f aca="false">ROUND(E99*J99,2)</f>
        <v>0</v>
      </c>
      <c r="L99" s="192" t="n">
        <v>21</v>
      </c>
      <c r="M99" s="192" t="n">
        <f aca="false">G99*(1+L99/100)</f>
        <v>0</v>
      </c>
      <c r="N99" s="193" t="n">
        <v>0.00052</v>
      </c>
      <c r="O99" s="193" t="n">
        <f aca="false">ROUND(E99*N99,5)</f>
        <v>0.0234</v>
      </c>
      <c r="P99" s="193" t="n">
        <v>0</v>
      </c>
      <c r="Q99" s="193" t="n">
        <f aca="false">ROUND(E99*P99,5)</f>
        <v>0</v>
      </c>
      <c r="R99" s="193"/>
      <c r="S99" s="193"/>
      <c r="T99" s="194" t="n">
        <v>0.049</v>
      </c>
      <c r="U99" s="193" t="n">
        <f aca="false">ROUND(E99*T99,2)</f>
        <v>2.21</v>
      </c>
      <c r="V99" s="195"/>
      <c r="W99" s="195"/>
      <c r="X99" s="195"/>
      <c r="Y99" s="195"/>
      <c r="Z99" s="195"/>
      <c r="AA99" s="195"/>
      <c r="AB99" s="195"/>
      <c r="AC99" s="195"/>
      <c r="AD99" s="195"/>
      <c r="AE99" s="195" t="s">
        <v>150</v>
      </c>
      <c r="AF99" s="195"/>
      <c r="AG99" s="195"/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customFormat="false" ht="28.35" hidden="false" customHeight="false" outlineLevel="1" collapsed="false">
      <c r="A100" s="187" t="n">
        <v>78</v>
      </c>
      <c r="B100" s="187" t="s">
        <v>305</v>
      </c>
      <c r="C100" s="188" t="s">
        <v>306</v>
      </c>
      <c r="D100" s="189" t="s">
        <v>167</v>
      </c>
      <c r="E100" s="190" t="n">
        <v>149</v>
      </c>
      <c r="F100" s="191"/>
      <c r="G100" s="192" t="n">
        <f aca="false">ROUND(E100*F100,2)</f>
        <v>0</v>
      </c>
      <c r="H100" s="191"/>
      <c r="I100" s="192" t="n">
        <f aca="false">ROUND(E100*H100,2)</f>
        <v>0</v>
      </c>
      <c r="J100" s="191"/>
      <c r="K100" s="192" t="n">
        <f aca="false">ROUND(E100*J100,2)</f>
        <v>0</v>
      </c>
      <c r="L100" s="192" t="n">
        <v>21</v>
      </c>
      <c r="M100" s="192" t="n">
        <f aca="false">G100*(1+L100/100)</f>
        <v>0</v>
      </c>
      <c r="N100" s="193" t="n">
        <v>0.01117</v>
      </c>
      <c r="O100" s="193" t="n">
        <f aca="false">ROUND(E100*N100,5)</f>
        <v>1.66433</v>
      </c>
      <c r="P100" s="193" t="n">
        <v>0</v>
      </c>
      <c r="Q100" s="193" t="n">
        <f aca="false">ROUND(E100*P100,5)</f>
        <v>0</v>
      </c>
      <c r="R100" s="193"/>
      <c r="S100" s="193"/>
      <c r="T100" s="194" t="n">
        <v>0.45982</v>
      </c>
      <c r="U100" s="193" t="n">
        <f aca="false">ROUND(E100*T100,2)</f>
        <v>68.51</v>
      </c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 t="s">
        <v>150</v>
      </c>
      <c r="AF100" s="195"/>
      <c r="AG100" s="195"/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customFormat="false" ht="19.4" hidden="false" customHeight="false" outlineLevel="1" collapsed="false">
      <c r="A101" s="187" t="n">
        <v>79</v>
      </c>
      <c r="B101" s="187" t="s">
        <v>307</v>
      </c>
      <c r="C101" s="188" t="s">
        <v>308</v>
      </c>
      <c r="D101" s="189" t="s">
        <v>167</v>
      </c>
      <c r="E101" s="190" t="n">
        <v>45</v>
      </c>
      <c r="F101" s="191"/>
      <c r="G101" s="192" t="n">
        <f aca="false">ROUND(E101*F101,2)</f>
        <v>0</v>
      </c>
      <c r="H101" s="191"/>
      <c r="I101" s="192" t="n">
        <f aca="false">ROUND(E101*H101,2)</f>
        <v>0</v>
      </c>
      <c r="J101" s="191"/>
      <c r="K101" s="192" t="n">
        <f aca="false">ROUND(E101*J101,2)</f>
        <v>0</v>
      </c>
      <c r="L101" s="192" t="n">
        <v>21</v>
      </c>
      <c r="M101" s="192" t="n">
        <f aca="false">G101*(1+L101/100)</f>
        <v>0</v>
      </c>
      <c r="N101" s="193" t="n">
        <v>0.0061</v>
      </c>
      <c r="O101" s="193" t="n">
        <f aca="false">ROUND(E101*N101,5)</f>
        <v>0.2745</v>
      </c>
      <c r="P101" s="193" t="n">
        <v>0</v>
      </c>
      <c r="Q101" s="193" t="n">
        <f aca="false">ROUND(E101*P101,5)</f>
        <v>0</v>
      </c>
      <c r="R101" s="193"/>
      <c r="S101" s="193"/>
      <c r="T101" s="194" t="n">
        <v>0.266</v>
      </c>
      <c r="U101" s="193" t="n">
        <f aca="false">ROUND(E101*T101,2)</f>
        <v>11.97</v>
      </c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 t="s">
        <v>150</v>
      </c>
      <c r="AF101" s="195"/>
      <c r="AG101" s="195"/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</row>
    <row r="102" customFormat="false" ht="19.4" hidden="false" customHeight="false" outlineLevel="1" collapsed="false">
      <c r="A102" s="187" t="n">
        <v>80</v>
      </c>
      <c r="B102" s="187" t="s">
        <v>309</v>
      </c>
      <c r="C102" s="188" t="s">
        <v>310</v>
      </c>
      <c r="D102" s="189" t="s">
        <v>167</v>
      </c>
      <c r="E102" s="190" t="n">
        <v>104</v>
      </c>
      <c r="F102" s="191"/>
      <c r="G102" s="192" t="n">
        <f aca="false">ROUND(E102*F102,2)</f>
        <v>0</v>
      </c>
      <c r="H102" s="191"/>
      <c r="I102" s="192" t="n">
        <f aca="false">ROUND(E102*H102,2)</f>
        <v>0</v>
      </c>
      <c r="J102" s="191"/>
      <c r="K102" s="192" t="n">
        <f aca="false">ROUND(E102*J102,2)</f>
        <v>0</v>
      </c>
      <c r="L102" s="192" t="n">
        <v>21</v>
      </c>
      <c r="M102" s="192" t="n">
        <f aca="false">G102*(1+L102/100)</f>
        <v>0</v>
      </c>
      <c r="N102" s="193" t="n">
        <v>0.00126</v>
      </c>
      <c r="O102" s="193" t="n">
        <f aca="false">ROUND(E102*N102,5)</f>
        <v>0.13104</v>
      </c>
      <c r="P102" s="193" t="n">
        <v>0</v>
      </c>
      <c r="Q102" s="193" t="n">
        <f aca="false">ROUND(E102*P102,5)</f>
        <v>0</v>
      </c>
      <c r="R102" s="193"/>
      <c r="S102" s="193"/>
      <c r="T102" s="194" t="n">
        <v>0.24</v>
      </c>
      <c r="U102" s="193" t="n">
        <f aca="false">ROUND(E102*T102,2)</f>
        <v>24.96</v>
      </c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 t="s">
        <v>150</v>
      </c>
      <c r="AF102" s="195"/>
      <c r="AG102" s="195"/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customFormat="false" ht="19.4" hidden="false" customHeight="false" outlineLevel="1" collapsed="false">
      <c r="A103" s="187" t="n">
        <v>81</v>
      </c>
      <c r="B103" s="187" t="s">
        <v>311</v>
      </c>
      <c r="C103" s="188" t="s">
        <v>312</v>
      </c>
      <c r="D103" s="189" t="s">
        <v>200</v>
      </c>
      <c r="E103" s="190" t="n">
        <v>124</v>
      </c>
      <c r="F103" s="191"/>
      <c r="G103" s="192" t="n">
        <f aca="false">ROUND(E103*F103,2)</f>
        <v>0</v>
      </c>
      <c r="H103" s="191"/>
      <c r="I103" s="192" t="n">
        <f aca="false">ROUND(E103*H103,2)</f>
        <v>0</v>
      </c>
      <c r="J103" s="191"/>
      <c r="K103" s="192" t="n">
        <f aca="false">ROUND(E103*J103,2)</f>
        <v>0</v>
      </c>
      <c r="L103" s="192" t="n">
        <v>21</v>
      </c>
      <c r="M103" s="192" t="n">
        <f aca="false">G103*(1+L103/100)</f>
        <v>0</v>
      </c>
      <c r="N103" s="193" t="n">
        <v>0.00032</v>
      </c>
      <c r="O103" s="193" t="n">
        <f aca="false">ROUND(E103*N103,5)</f>
        <v>0.03968</v>
      </c>
      <c r="P103" s="193" t="n">
        <v>0</v>
      </c>
      <c r="Q103" s="193" t="n">
        <f aca="false">ROUND(E103*P103,5)</f>
        <v>0</v>
      </c>
      <c r="R103" s="193"/>
      <c r="S103" s="193"/>
      <c r="T103" s="194" t="n">
        <v>0.11</v>
      </c>
      <c r="U103" s="193" t="n">
        <f aca="false">ROUND(E103*T103,2)</f>
        <v>13.64</v>
      </c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 t="s">
        <v>150</v>
      </c>
      <c r="AF103" s="195"/>
      <c r="AG103" s="195"/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customFormat="false" ht="12.8" hidden="false" customHeight="false" outlineLevel="1" collapsed="false">
      <c r="A104" s="187" t="n">
        <v>82</v>
      </c>
      <c r="B104" s="187" t="s">
        <v>313</v>
      </c>
      <c r="C104" s="188" t="s">
        <v>314</v>
      </c>
      <c r="D104" s="189" t="s">
        <v>315</v>
      </c>
      <c r="E104" s="190" t="n">
        <v>1</v>
      </c>
      <c r="F104" s="191"/>
      <c r="G104" s="192" t="n">
        <f aca="false">ROUND(E104*F104,2)</f>
        <v>0</v>
      </c>
      <c r="H104" s="191"/>
      <c r="I104" s="192" t="n">
        <f aca="false">ROUND(E104*H104,2)</f>
        <v>0</v>
      </c>
      <c r="J104" s="191"/>
      <c r="K104" s="192" t="n">
        <f aca="false">ROUND(E104*J104,2)</f>
        <v>0</v>
      </c>
      <c r="L104" s="192" t="n">
        <v>21</v>
      </c>
      <c r="M104" s="192" t="n">
        <f aca="false">G104*(1+L104/100)</f>
        <v>0</v>
      </c>
      <c r="N104" s="193" t="n">
        <v>0</v>
      </c>
      <c r="O104" s="193" t="n">
        <f aca="false">ROUND(E104*N104,5)</f>
        <v>0</v>
      </c>
      <c r="P104" s="193" t="n">
        <v>0</v>
      </c>
      <c r="Q104" s="193" t="n">
        <f aca="false">ROUND(E104*P104,5)</f>
        <v>0</v>
      </c>
      <c r="R104" s="193"/>
      <c r="S104" s="193"/>
      <c r="T104" s="194" t="n">
        <v>1.567</v>
      </c>
      <c r="U104" s="193" t="n">
        <f aca="false">ROUND(E104*T104,2)</f>
        <v>1.57</v>
      </c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 t="s">
        <v>150</v>
      </c>
      <c r="AF104" s="195"/>
      <c r="AG104" s="195"/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customFormat="false" ht="13.2" hidden="false" customHeight="false" outlineLevel="0" collapsed="false">
      <c r="A105" s="196" t="s">
        <v>145</v>
      </c>
      <c r="B105" s="196" t="s">
        <v>84</v>
      </c>
      <c r="C105" s="197" t="s">
        <v>85</v>
      </c>
      <c r="D105" s="198"/>
      <c r="E105" s="199"/>
      <c r="F105" s="200"/>
      <c r="G105" s="200" t="n">
        <f aca="false">SUMIF(AE106:AE114,"&lt;&gt;NOR",G106:G114)</f>
        <v>0</v>
      </c>
      <c r="H105" s="200"/>
      <c r="I105" s="200" t="n">
        <f aca="false">SUM(I106:I114)</f>
        <v>0</v>
      </c>
      <c r="J105" s="200"/>
      <c r="K105" s="200" t="n">
        <f aca="false">SUM(K106:K114)</f>
        <v>0</v>
      </c>
      <c r="L105" s="200"/>
      <c r="M105" s="200" t="n">
        <f aca="false">SUM(M106:M114)</f>
        <v>0</v>
      </c>
      <c r="N105" s="201"/>
      <c r="O105" s="201" t="n">
        <f aca="false">SUM(O106:O114)</f>
        <v>0.23415</v>
      </c>
      <c r="P105" s="201"/>
      <c r="Q105" s="201" t="n">
        <f aca="false">SUM(Q106:Q114)</f>
        <v>0</v>
      </c>
      <c r="R105" s="201"/>
      <c r="S105" s="201"/>
      <c r="T105" s="202"/>
      <c r="U105" s="201" t="n">
        <f aca="false">SUM(U106:U114)</f>
        <v>1163.38</v>
      </c>
      <c r="AE105" s="0" t="s">
        <v>146</v>
      </c>
    </row>
    <row r="106" customFormat="false" ht="13.2" hidden="false" customHeight="false" outlineLevel="1" collapsed="false">
      <c r="A106" s="187" t="n">
        <v>83</v>
      </c>
      <c r="B106" s="187" t="s">
        <v>316</v>
      </c>
      <c r="C106" s="188" t="s">
        <v>317</v>
      </c>
      <c r="D106" s="189" t="s">
        <v>167</v>
      </c>
      <c r="E106" s="190" t="n">
        <v>149</v>
      </c>
      <c r="F106" s="191"/>
      <c r="G106" s="192" t="n">
        <f aca="false">ROUND(E106*F106,2)</f>
        <v>0</v>
      </c>
      <c r="H106" s="191"/>
      <c r="I106" s="192" t="n">
        <f aca="false">ROUND(E106*H106,2)</f>
        <v>0</v>
      </c>
      <c r="J106" s="191"/>
      <c r="K106" s="192" t="n">
        <f aca="false">ROUND(E106*J106,2)</f>
        <v>0</v>
      </c>
      <c r="L106" s="192" t="n">
        <v>21</v>
      </c>
      <c r="M106" s="192" t="n">
        <f aca="false">G106*(1+L106/100)</f>
        <v>0</v>
      </c>
      <c r="N106" s="193" t="n">
        <v>4E-005</v>
      </c>
      <c r="O106" s="193" t="n">
        <f aca="false">ROUND(E106*N106,5)</f>
        <v>0.00596</v>
      </c>
      <c r="P106" s="193" t="n">
        <v>0</v>
      </c>
      <c r="Q106" s="193" t="n">
        <f aca="false">ROUND(E106*P106,5)</f>
        <v>0</v>
      </c>
      <c r="R106" s="193"/>
      <c r="S106" s="193"/>
      <c r="T106" s="194" t="n">
        <v>0.035</v>
      </c>
      <c r="U106" s="193" t="n">
        <f aca="false">ROUND(E106*T106,2)</f>
        <v>5.22</v>
      </c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 t="s">
        <v>150</v>
      </c>
      <c r="AF106" s="195"/>
      <c r="AG106" s="195"/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customFormat="false" ht="13.2" hidden="false" customHeight="false" outlineLevel="1" collapsed="false">
      <c r="A107" s="187" t="n">
        <v>84</v>
      </c>
      <c r="B107" s="187" t="s">
        <v>318</v>
      </c>
      <c r="C107" s="188" t="s">
        <v>319</v>
      </c>
      <c r="D107" s="189" t="s">
        <v>167</v>
      </c>
      <c r="E107" s="190" t="n">
        <v>149</v>
      </c>
      <c r="F107" s="191"/>
      <c r="G107" s="192" t="n">
        <f aca="false">ROUND(E107*F107,2)</f>
        <v>0</v>
      </c>
      <c r="H107" s="191"/>
      <c r="I107" s="192" t="n">
        <f aca="false">ROUND(E107*H107,2)</f>
        <v>0</v>
      </c>
      <c r="J107" s="191"/>
      <c r="K107" s="192" t="n">
        <f aca="false">ROUND(E107*J107,2)</f>
        <v>0</v>
      </c>
      <c r="L107" s="192" t="n">
        <v>21</v>
      </c>
      <c r="M107" s="192" t="n">
        <f aca="false">G107*(1+L107/100)</f>
        <v>0</v>
      </c>
      <c r="N107" s="193" t="n">
        <v>0.00017</v>
      </c>
      <c r="O107" s="193" t="n">
        <f aca="false">ROUND(E107*N107,5)</f>
        <v>0.02533</v>
      </c>
      <c r="P107" s="193" t="n">
        <v>0</v>
      </c>
      <c r="Q107" s="193" t="n">
        <f aca="false">ROUND(E107*P107,5)</f>
        <v>0</v>
      </c>
      <c r="R107" s="193"/>
      <c r="S107" s="193"/>
      <c r="T107" s="194" t="n">
        <v>0.5</v>
      </c>
      <c r="U107" s="193" t="n">
        <f aca="false">ROUND(E107*T107,2)</f>
        <v>74.5</v>
      </c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 t="s">
        <v>150</v>
      </c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customFormat="false" ht="20.4" hidden="false" customHeight="false" outlineLevel="1" collapsed="false">
      <c r="A108" s="187" t="n">
        <v>85</v>
      </c>
      <c r="B108" s="187" t="s">
        <v>320</v>
      </c>
      <c r="C108" s="188" t="s">
        <v>321</v>
      </c>
      <c r="D108" s="189" t="s">
        <v>167</v>
      </c>
      <c r="E108" s="190" t="n">
        <v>171.4</v>
      </c>
      <c r="F108" s="191"/>
      <c r="G108" s="192" t="n">
        <f aca="false">ROUND(E108*F108,2)</f>
        <v>0</v>
      </c>
      <c r="H108" s="191"/>
      <c r="I108" s="192" t="n">
        <f aca="false">ROUND(E108*H108,2)</f>
        <v>0</v>
      </c>
      <c r="J108" s="191"/>
      <c r="K108" s="192" t="n">
        <f aca="false">ROUND(E108*J108,2)</f>
        <v>0</v>
      </c>
      <c r="L108" s="192" t="n">
        <v>21</v>
      </c>
      <c r="M108" s="192" t="n">
        <f aca="false">G108*(1+L108/100)</f>
        <v>0</v>
      </c>
      <c r="N108" s="193" t="n">
        <v>0.00017</v>
      </c>
      <c r="O108" s="193" t="n">
        <f aca="false">ROUND(E108*N108,5)</f>
        <v>0.02914</v>
      </c>
      <c r="P108" s="193" t="n">
        <v>0</v>
      </c>
      <c r="Q108" s="193" t="n">
        <f aca="false">ROUND(E108*P108,5)</f>
        <v>0</v>
      </c>
      <c r="R108" s="193"/>
      <c r="S108" s="193"/>
      <c r="T108" s="194" t="n">
        <v>0.5</v>
      </c>
      <c r="U108" s="193" t="n">
        <f aca="false">ROUND(E108*T108,2)</f>
        <v>85.7</v>
      </c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 t="s">
        <v>150</v>
      </c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customFormat="false" ht="13.2" hidden="false" customHeight="false" outlineLevel="1" collapsed="false">
      <c r="A109" s="187" t="n">
        <v>86</v>
      </c>
      <c r="B109" s="187" t="s">
        <v>322</v>
      </c>
      <c r="C109" s="188" t="s">
        <v>323</v>
      </c>
      <c r="D109" s="189" t="s">
        <v>205</v>
      </c>
      <c r="E109" s="190" t="n">
        <v>5</v>
      </c>
      <c r="F109" s="191"/>
      <c r="G109" s="192" t="n">
        <f aca="false">ROUND(E109*F109,2)</f>
        <v>0</v>
      </c>
      <c r="H109" s="191"/>
      <c r="I109" s="192" t="n">
        <f aca="false">ROUND(E109*H109,2)</f>
        <v>0</v>
      </c>
      <c r="J109" s="191"/>
      <c r="K109" s="192" t="n">
        <f aca="false">ROUND(E109*J109,2)</f>
        <v>0</v>
      </c>
      <c r="L109" s="192" t="n">
        <v>21</v>
      </c>
      <c r="M109" s="192" t="n">
        <f aca="false">G109*(1+L109/100)</f>
        <v>0</v>
      </c>
      <c r="N109" s="193" t="n">
        <v>0</v>
      </c>
      <c r="O109" s="193" t="n">
        <f aca="false">ROUND(E109*N109,5)</f>
        <v>0</v>
      </c>
      <c r="P109" s="193" t="n">
        <v>0</v>
      </c>
      <c r="Q109" s="193" t="n">
        <f aca="false">ROUND(E109*P109,5)</f>
        <v>0</v>
      </c>
      <c r="R109" s="193"/>
      <c r="S109" s="193"/>
      <c r="T109" s="194" t="n">
        <v>0.4</v>
      </c>
      <c r="U109" s="193" t="n">
        <f aca="false">ROUND(E109*T109,2)</f>
        <v>2</v>
      </c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 t="s">
        <v>150</v>
      </c>
      <c r="AF109" s="195"/>
      <c r="AG109" s="195"/>
      <c r="AH109" s="195"/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customFormat="false" ht="13.2" hidden="false" customHeight="false" outlineLevel="1" collapsed="false">
      <c r="A110" s="187" t="n">
        <v>87</v>
      </c>
      <c r="B110" s="187" t="s">
        <v>324</v>
      </c>
      <c r="C110" s="188" t="s">
        <v>325</v>
      </c>
      <c r="D110" s="189" t="s">
        <v>205</v>
      </c>
      <c r="E110" s="190" t="n">
        <v>2</v>
      </c>
      <c r="F110" s="191"/>
      <c r="G110" s="192" t="n">
        <f aca="false">ROUND(E110*F110,2)</f>
        <v>0</v>
      </c>
      <c r="H110" s="191"/>
      <c r="I110" s="192" t="n">
        <f aca="false">ROUND(E110*H110,2)</f>
        <v>0</v>
      </c>
      <c r="J110" s="191"/>
      <c r="K110" s="192" t="n">
        <f aca="false">ROUND(E110*J110,2)</f>
        <v>0</v>
      </c>
      <c r="L110" s="192" t="n">
        <v>21</v>
      </c>
      <c r="M110" s="192" t="n">
        <f aca="false">G110*(1+L110/100)</f>
        <v>0</v>
      </c>
      <c r="N110" s="193" t="n">
        <v>0</v>
      </c>
      <c r="O110" s="193" t="n">
        <f aca="false">ROUND(E110*N110,5)</f>
        <v>0</v>
      </c>
      <c r="P110" s="193" t="n">
        <v>0</v>
      </c>
      <c r="Q110" s="193" t="n">
        <f aca="false">ROUND(E110*P110,5)</f>
        <v>0</v>
      </c>
      <c r="R110" s="193"/>
      <c r="S110" s="193"/>
      <c r="T110" s="194" t="n">
        <v>0.36</v>
      </c>
      <c r="U110" s="193" t="n">
        <f aca="false">ROUND(E110*T110,2)</f>
        <v>0.72</v>
      </c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 t="s">
        <v>150</v>
      </c>
      <c r="AF110" s="195"/>
      <c r="AG110" s="195"/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customFormat="false" ht="13.2" hidden="false" customHeight="false" outlineLevel="1" collapsed="false">
      <c r="A111" s="187" t="n">
        <v>88</v>
      </c>
      <c r="B111" s="187" t="s">
        <v>326</v>
      </c>
      <c r="C111" s="188" t="s">
        <v>327</v>
      </c>
      <c r="D111" s="189" t="s">
        <v>200</v>
      </c>
      <c r="E111" s="190" t="n">
        <v>87.2</v>
      </c>
      <c r="F111" s="191"/>
      <c r="G111" s="192" t="n">
        <f aca="false">ROUND(E111*F111,2)</f>
        <v>0</v>
      </c>
      <c r="H111" s="191"/>
      <c r="I111" s="192" t="n">
        <f aca="false">ROUND(E111*H111,2)</f>
        <v>0</v>
      </c>
      <c r="J111" s="191"/>
      <c r="K111" s="192" t="n">
        <f aca="false">ROUND(E111*J111,2)</f>
        <v>0</v>
      </c>
      <c r="L111" s="192" t="n">
        <v>21</v>
      </c>
      <c r="M111" s="192" t="n">
        <f aca="false">G111*(1+L111/100)</f>
        <v>0</v>
      </c>
      <c r="N111" s="193" t="n">
        <v>0</v>
      </c>
      <c r="O111" s="193" t="n">
        <f aca="false">ROUND(E111*N111,5)</f>
        <v>0</v>
      </c>
      <c r="P111" s="193" t="n">
        <v>0</v>
      </c>
      <c r="Q111" s="193" t="n">
        <f aca="false">ROUND(E111*P111,5)</f>
        <v>0</v>
      </c>
      <c r="R111" s="193"/>
      <c r="S111" s="193"/>
      <c r="T111" s="194" t="n">
        <v>0.34</v>
      </c>
      <c r="U111" s="193" t="n">
        <f aca="false">ROUND(E111*T111,2)</f>
        <v>29.65</v>
      </c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 t="s">
        <v>150</v>
      </c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customFormat="false" ht="13.2" hidden="false" customHeight="false" outlineLevel="1" collapsed="false">
      <c r="A112" s="187" t="n">
        <v>89</v>
      </c>
      <c r="B112" s="187" t="s">
        <v>328</v>
      </c>
      <c r="C112" s="188" t="s">
        <v>329</v>
      </c>
      <c r="D112" s="189" t="s">
        <v>205</v>
      </c>
      <c r="E112" s="190" t="n">
        <v>4</v>
      </c>
      <c r="F112" s="191"/>
      <c r="G112" s="192" t="n">
        <f aca="false">ROUND(E112*F112,2)</f>
        <v>0</v>
      </c>
      <c r="H112" s="191"/>
      <c r="I112" s="192" t="n">
        <f aca="false">ROUND(E112*H112,2)</f>
        <v>0</v>
      </c>
      <c r="J112" s="191"/>
      <c r="K112" s="192" t="n">
        <f aca="false">ROUND(E112*J112,2)</f>
        <v>0</v>
      </c>
      <c r="L112" s="192" t="n">
        <v>21</v>
      </c>
      <c r="M112" s="192" t="n">
        <f aca="false">G112*(1+L112/100)</f>
        <v>0</v>
      </c>
      <c r="N112" s="193" t="n">
        <v>0.00086</v>
      </c>
      <c r="O112" s="193" t="n">
        <f aca="false">ROUND(E112*N112,5)</f>
        <v>0.00344</v>
      </c>
      <c r="P112" s="193" t="n">
        <v>0</v>
      </c>
      <c r="Q112" s="193" t="n">
        <f aca="false">ROUND(E112*P112,5)</f>
        <v>0</v>
      </c>
      <c r="R112" s="193"/>
      <c r="S112" s="193"/>
      <c r="T112" s="194" t="n">
        <v>4.77</v>
      </c>
      <c r="U112" s="193" t="n">
        <f aca="false">ROUND(E112*T112,2)</f>
        <v>19.08</v>
      </c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 t="s">
        <v>150</v>
      </c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customFormat="false" ht="20.4" hidden="false" customHeight="false" outlineLevel="1" collapsed="false">
      <c r="A113" s="187" t="n">
        <v>90</v>
      </c>
      <c r="B113" s="187" t="s">
        <v>330</v>
      </c>
      <c r="C113" s="188" t="s">
        <v>331</v>
      </c>
      <c r="D113" s="189" t="s">
        <v>167</v>
      </c>
      <c r="E113" s="190" t="n">
        <v>198</v>
      </c>
      <c r="F113" s="191"/>
      <c r="G113" s="192" t="n">
        <f aca="false">ROUND(E113*F113,2)</f>
        <v>0</v>
      </c>
      <c r="H113" s="191"/>
      <c r="I113" s="192" t="n">
        <f aca="false">ROUND(E113*H113,2)</f>
        <v>0</v>
      </c>
      <c r="J113" s="191"/>
      <c r="K113" s="192" t="n">
        <f aca="false">ROUND(E113*J113,2)</f>
        <v>0</v>
      </c>
      <c r="L113" s="192" t="n">
        <v>21</v>
      </c>
      <c r="M113" s="192" t="n">
        <f aca="false">G113*(1+L113/100)</f>
        <v>0</v>
      </c>
      <c r="N113" s="193" t="n">
        <v>0.00086</v>
      </c>
      <c r="O113" s="193" t="n">
        <f aca="false">ROUND(E113*N113,5)</f>
        <v>0.17028</v>
      </c>
      <c r="P113" s="193" t="n">
        <v>0</v>
      </c>
      <c r="Q113" s="193" t="n">
        <f aca="false">ROUND(E113*P113,5)</f>
        <v>0</v>
      </c>
      <c r="R113" s="193"/>
      <c r="S113" s="193"/>
      <c r="T113" s="194" t="n">
        <v>4.77</v>
      </c>
      <c r="U113" s="193" t="n">
        <f aca="false">ROUND(E113*T113,2)</f>
        <v>944.46</v>
      </c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 t="s">
        <v>150</v>
      </c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customFormat="false" ht="13.2" hidden="false" customHeight="false" outlineLevel="1" collapsed="false">
      <c r="A114" s="187" t="n">
        <v>91</v>
      </c>
      <c r="B114" s="187" t="s">
        <v>332</v>
      </c>
      <c r="C114" s="188" t="s">
        <v>333</v>
      </c>
      <c r="D114" s="189" t="s">
        <v>315</v>
      </c>
      <c r="E114" s="190" t="n">
        <v>1</v>
      </c>
      <c r="F114" s="191"/>
      <c r="G114" s="192" t="n">
        <f aca="false">ROUND(E114*F114,2)</f>
        <v>0</v>
      </c>
      <c r="H114" s="191"/>
      <c r="I114" s="192" t="n">
        <f aca="false">ROUND(E114*H114,2)</f>
        <v>0</v>
      </c>
      <c r="J114" s="191"/>
      <c r="K114" s="192" t="n">
        <f aca="false">ROUND(E114*J114,2)</f>
        <v>0</v>
      </c>
      <c r="L114" s="192" t="n">
        <v>21</v>
      </c>
      <c r="M114" s="192" t="n">
        <f aca="false">G114*(1+L114/100)</f>
        <v>0</v>
      </c>
      <c r="N114" s="193" t="n">
        <v>0</v>
      </c>
      <c r="O114" s="193" t="n">
        <f aca="false">ROUND(E114*N114,5)</f>
        <v>0</v>
      </c>
      <c r="P114" s="193" t="n">
        <v>0</v>
      </c>
      <c r="Q114" s="193" t="n">
        <f aca="false">ROUND(E114*P114,5)</f>
        <v>0</v>
      </c>
      <c r="R114" s="193"/>
      <c r="S114" s="193"/>
      <c r="T114" s="194" t="n">
        <v>2.048</v>
      </c>
      <c r="U114" s="193" t="n">
        <f aca="false">ROUND(E114*T114,2)</f>
        <v>2.05</v>
      </c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 t="s">
        <v>150</v>
      </c>
      <c r="AF114" s="195"/>
      <c r="AG114" s="195"/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customFormat="false" ht="13.2" hidden="false" customHeight="false" outlineLevel="0" collapsed="false">
      <c r="A115" s="196" t="s">
        <v>145</v>
      </c>
      <c r="B115" s="196" t="s">
        <v>86</v>
      </c>
      <c r="C115" s="197" t="s">
        <v>87</v>
      </c>
      <c r="D115" s="198"/>
      <c r="E115" s="199"/>
      <c r="F115" s="200"/>
      <c r="G115" s="200" t="n">
        <f aca="false">SUMIF(AE116:AE126,"&lt;&gt;NOR",G116:G126)</f>
        <v>0</v>
      </c>
      <c r="H115" s="200"/>
      <c r="I115" s="200" t="n">
        <f aca="false">SUM(I116:I126)</f>
        <v>0</v>
      </c>
      <c r="J115" s="200"/>
      <c r="K115" s="200" t="n">
        <f aca="false">SUM(K116:K126)</f>
        <v>0</v>
      </c>
      <c r="L115" s="200"/>
      <c r="M115" s="200" t="n">
        <f aca="false">SUM(M116:M126)</f>
        <v>0</v>
      </c>
      <c r="N115" s="201"/>
      <c r="O115" s="201" t="n">
        <f aca="false">SUM(O116:O126)</f>
        <v>1.54148</v>
      </c>
      <c r="P115" s="201"/>
      <c r="Q115" s="201" t="n">
        <f aca="false">SUM(Q116:Q126)</f>
        <v>0</v>
      </c>
      <c r="R115" s="201"/>
      <c r="S115" s="201"/>
      <c r="T115" s="202"/>
      <c r="U115" s="201" t="n">
        <f aca="false">SUM(U116:U126)</f>
        <v>115.1</v>
      </c>
      <c r="AE115" s="0" t="s">
        <v>146</v>
      </c>
    </row>
    <row r="116" customFormat="false" ht="19.4" hidden="false" customHeight="false" outlineLevel="1" collapsed="false">
      <c r="A116" s="187" t="n">
        <v>92</v>
      </c>
      <c r="B116" s="187" t="s">
        <v>334</v>
      </c>
      <c r="C116" s="188" t="s">
        <v>335</v>
      </c>
      <c r="D116" s="189" t="s">
        <v>167</v>
      </c>
      <c r="E116" s="190" t="n">
        <v>20</v>
      </c>
      <c r="F116" s="191"/>
      <c r="G116" s="192" t="n">
        <f aca="false">ROUND(E116*F116,2)</f>
        <v>0</v>
      </c>
      <c r="H116" s="191"/>
      <c r="I116" s="192" t="n">
        <f aca="false">ROUND(E116*H116,2)</f>
        <v>0</v>
      </c>
      <c r="J116" s="191"/>
      <c r="K116" s="192" t="n">
        <f aca="false">ROUND(E116*J116,2)</f>
        <v>0</v>
      </c>
      <c r="L116" s="192" t="n">
        <v>21</v>
      </c>
      <c r="M116" s="192" t="n">
        <f aca="false">G116*(1+L116/100)</f>
        <v>0</v>
      </c>
      <c r="N116" s="193" t="n">
        <v>0.00204</v>
      </c>
      <c r="O116" s="193" t="n">
        <f aca="false">ROUND(E116*N116,5)</f>
        <v>0.0408</v>
      </c>
      <c r="P116" s="193" t="n">
        <v>0</v>
      </c>
      <c r="Q116" s="193" t="n">
        <f aca="false">ROUND(E116*P116,5)</f>
        <v>0</v>
      </c>
      <c r="R116" s="193"/>
      <c r="S116" s="193"/>
      <c r="T116" s="194" t="n">
        <v>0.09</v>
      </c>
      <c r="U116" s="193" t="n">
        <f aca="false">ROUND(E116*T116,2)</f>
        <v>1.8</v>
      </c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 t="s">
        <v>150</v>
      </c>
      <c r="AF116" s="195"/>
      <c r="AG116" s="195"/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customFormat="false" ht="19.4" hidden="false" customHeight="false" outlineLevel="1" collapsed="false">
      <c r="A117" s="187" t="n">
        <v>93</v>
      </c>
      <c r="B117" s="187" t="s">
        <v>336</v>
      </c>
      <c r="C117" s="188" t="s">
        <v>337</v>
      </c>
      <c r="D117" s="189" t="s">
        <v>167</v>
      </c>
      <c r="E117" s="190" t="n">
        <v>85</v>
      </c>
      <c r="F117" s="191"/>
      <c r="G117" s="192" t="n">
        <f aca="false">ROUND(E117*F117,2)</f>
        <v>0</v>
      </c>
      <c r="H117" s="191"/>
      <c r="I117" s="192" t="n">
        <f aca="false">ROUND(E117*H117,2)</f>
        <v>0</v>
      </c>
      <c r="J117" s="191"/>
      <c r="K117" s="192" t="n">
        <f aca="false">ROUND(E117*J117,2)</f>
        <v>0</v>
      </c>
      <c r="L117" s="192" t="n">
        <v>21</v>
      </c>
      <c r="M117" s="192" t="n">
        <f aca="false">G117*(1+L117/100)</f>
        <v>0</v>
      </c>
      <c r="N117" s="193" t="n">
        <v>0.00653</v>
      </c>
      <c r="O117" s="193" t="n">
        <f aca="false">ROUND(E117*N117,5)</f>
        <v>0.55505</v>
      </c>
      <c r="P117" s="193" t="n">
        <v>0</v>
      </c>
      <c r="Q117" s="193" t="n">
        <f aca="false">ROUND(E117*P117,5)</f>
        <v>0</v>
      </c>
      <c r="R117" s="193"/>
      <c r="S117" s="193"/>
      <c r="T117" s="194" t="n">
        <v>0.09</v>
      </c>
      <c r="U117" s="193" t="n">
        <f aca="false">ROUND(E117*T117,2)</f>
        <v>7.65</v>
      </c>
      <c r="V117" s="195"/>
      <c r="W117" s="195"/>
      <c r="X117" s="195"/>
      <c r="Y117" s="195"/>
      <c r="Z117" s="195"/>
      <c r="AA117" s="195"/>
      <c r="AB117" s="195"/>
      <c r="AC117" s="195"/>
      <c r="AD117" s="195"/>
      <c r="AE117" s="195" t="s">
        <v>150</v>
      </c>
      <c r="AF117" s="195"/>
      <c r="AG117" s="195"/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customFormat="false" ht="19.4" hidden="false" customHeight="false" outlineLevel="1" collapsed="false">
      <c r="A118" s="187" t="n">
        <v>94</v>
      </c>
      <c r="B118" s="187" t="s">
        <v>338</v>
      </c>
      <c r="C118" s="188" t="s">
        <v>339</v>
      </c>
      <c r="D118" s="189" t="s">
        <v>167</v>
      </c>
      <c r="E118" s="190" t="n">
        <v>85</v>
      </c>
      <c r="F118" s="191"/>
      <c r="G118" s="192" t="n">
        <f aca="false">ROUND(E118*F118,2)</f>
        <v>0</v>
      </c>
      <c r="H118" s="191"/>
      <c r="I118" s="192" t="n">
        <f aca="false">ROUND(E118*H118,2)</f>
        <v>0</v>
      </c>
      <c r="J118" s="191"/>
      <c r="K118" s="192" t="n">
        <f aca="false">ROUND(E118*J118,2)</f>
        <v>0</v>
      </c>
      <c r="L118" s="192" t="n">
        <v>21</v>
      </c>
      <c r="M118" s="192" t="n">
        <f aca="false">G118*(1+L118/100)</f>
        <v>0</v>
      </c>
      <c r="N118" s="193" t="n">
        <v>0.00572</v>
      </c>
      <c r="O118" s="193" t="n">
        <f aca="false">ROUND(E118*N118,5)</f>
        <v>0.4862</v>
      </c>
      <c r="P118" s="193" t="n">
        <v>0</v>
      </c>
      <c r="Q118" s="193" t="n">
        <f aca="false">ROUND(E118*P118,5)</f>
        <v>0</v>
      </c>
      <c r="R118" s="193"/>
      <c r="S118" s="193"/>
      <c r="T118" s="194" t="n">
        <v>0.462</v>
      </c>
      <c r="U118" s="193" t="n">
        <f aca="false">ROUND(E118*T118,2)</f>
        <v>39.27</v>
      </c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 t="s">
        <v>150</v>
      </c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customFormat="false" ht="19.4" hidden="false" customHeight="false" outlineLevel="1" collapsed="false">
      <c r="A119" s="187" t="n">
        <v>95</v>
      </c>
      <c r="B119" s="187" t="s">
        <v>340</v>
      </c>
      <c r="C119" s="188" t="s">
        <v>341</v>
      </c>
      <c r="D119" s="189" t="s">
        <v>167</v>
      </c>
      <c r="E119" s="190" t="n">
        <v>22</v>
      </c>
      <c r="F119" s="191"/>
      <c r="G119" s="192" t="n">
        <f aca="false">ROUND(E119*F119,2)</f>
        <v>0</v>
      </c>
      <c r="H119" s="191"/>
      <c r="I119" s="192" t="n">
        <f aca="false">ROUND(E119*H119,2)</f>
        <v>0</v>
      </c>
      <c r="J119" s="191"/>
      <c r="K119" s="192" t="n">
        <f aca="false">ROUND(E119*J119,2)</f>
        <v>0</v>
      </c>
      <c r="L119" s="192" t="n">
        <v>21</v>
      </c>
      <c r="M119" s="192" t="n">
        <f aca="false">G119*(1+L119/100)</f>
        <v>0</v>
      </c>
      <c r="N119" s="193" t="n">
        <v>0.00571</v>
      </c>
      <c r="O119" s="193" t="n">
        <f aca="false">ROUND(E119*N119,5)</f>
        <v>0.12562</v>
      </c>
      <c r="P119" s="193" t="n">
        <v>0</v>
      </c>
      <c r="Q119" s="193" t="n">
        <f aca="false">ROUND(E119*P119,5)</f>
        <v>0</v>
      </c>
      <c r="R119" s="193"/>
      <c r="S119" s="193"/>
      <c r="T119" s="194" t="n">
        <v>0.09</v>
      </c>
      <c r="U119" s="193" t="n">
        <f aca="false">ROUND(E119*T119,2)</f>
        <v>1.98</v>
      </c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 t="s">
        <v>150</v>
      </c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customFormat="false" ht="12.8" hidden="false" customHeight="false" outlineLevel="1" collapsed="false">
      <c r="A120" s="187" t="n">
        <v>96</v>
      </c>
      <c r="B120" s="187" t="s">
        <v>342</v>
      </c>
      <c r="C120" s="188" t="s">
        <v>343</v>
      </c>
      <c r="D120" s="189" t="s">
        <v>167</v>
      </c>
      <c r="E120" s="190" t="n">
        <v>192</v>
      </c>
      <c r="F120" s="191"/>
      <c r="G120" s="192" t="n">
        <f aca="false">ROUND(E120*F120,2)</f>
        <v>0</v>
      </c>
      <c r="H120" s="191"/>
      <c r="I120" s="192" t="n">
        <f aca="false">ROUND(E120*H120,2)</f>
        <v>0</v>
      </c>
      <c r="J120" s="191"/>
      <c r="K120" s="192" t="n">
        <f aca="false">ROUND(E120*J120,2)</f>
        <v>0</v>
      </c>
      <c r="L120" s="192" t="n">
        <v>21</v>
      </c>
      <c r="M120" s="192" t="n">
        <f aca="false">G120*(1+L120/100)</f>
        <v>0</v>
      </c>
      <c r="N120" s="193" t="n">
        <v>0.00018</v>
      </c>
      <c r="O120" s="193" t="n">
        <f aca="false">ROUND(E120*N120,5)</f>
        <v>0.03456</v>
      </c>
      <c r="P120" s="193" t="n">
        <v>0</v>
      </c>
      <c r="Q120" s="193" t="n">
        <f aca="false">ROUND(E120*P120,5)</f>
        <v>0</v>
      </c>
      <c r="R120" s="193"/>
      <c r="S120" s="193"/>
      <c r="T120" s="194" t="n">
        <v>0.18</v>
      </c>
      <c r="U120" s="193" t="n">
        <f aca="false">ROUND(E120*T120,2)</f>
        <v>34.56</v>
      </c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 t="s">
        <v>150</v>
      </c>
      <c r="AF120" s="195"/>
      <c r="AG120" s="195"/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</row>
    <row r="121" customFormat="false" ht="19.4" hidden="false" customHeight="false" outlineLevel="1" collapsed="false">
      <c r="A121" s="187" t="n">
        <v>97</v>
      </c>
      <c r="B121" s="187" t="s">
        <v>344</v>
      </c>
      <c r="C121" s="188" t="s">
        <v>345</v>
      </c>
      <c r="D121" s="189" t="s">
        <v>167</v>
      </c>
      <c r="E121" s="190" t="n">
        <v>70</v>
      </c>
      <c r="F121" s="191"/>
      <c r="G121" s="192" t="n">
        <f aca="false">ROUND(E121*F121,2)</f>
        <v>0</v>
      </c>
      <c r="H121" s="191"/>
      <c r="I121" s="192" t="n">
        <f aca="false">ROUND(E121*H121,2)</f>
        <v>0</v>
      </c>
      <c r="J121" s="191"/>
      <c r="K121" s="192" t="n">
        <f aca="false">ROUND(E121*J121,2)</f>
        <v>0</v>
      </c>
      <c r="L121" s="192" t="n">
        <v>21</v>
      </c>
      <c r="M121" s="192" t="n">
        <f aca="false">G121*(1+L121/100)</f>
        <v>0</v>
      </c>
      <c r="N121" s="193" t="n">
        <v>0.00107</v>
      </c>
      <c r="O121" s="193" t="n">
        <f aca="false">ROUND(E121*N121,5)</f>
        <v>0.0749</v>
      </c>
      <c r="P121" s="193" t="n">
        <v>0</v>
      </c>
      <c r="Q121" s="193" t="n">
        <f aca="false">ROUND(E121*P121,5)</f>
        <v>0</v>
      </c>
      <c r="R121" s="193"/>
      <c r="S121" s="193"/>
      <c r="T121" s="194" t="n">
        <v>0.08</v>
      </c>
      <c r="U121" s="193" t="n">
        <f aca="false">ROUND(E121*T121,2)</f>
        <v>5.6</v>
      </c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 t="s">
        <v>150</v>
      </c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customFormat="false" ht="19.4" hidden="false" customHeight="false" outlineLevel="1" collapsed="false">
      <c r="A122" s="187" t="n">
        <v>98</v>
      </c>
      <c r="B122" s="187" t="s">
        <v>346</v>
      </c>
      <c r="C122" s="188" t="s">
        <v>347</v>
      </c>
      <c r="D122" s="189" t="s">
        <v>167</v>
      </c>
      <c r="E122" s="190" t="n">
        <v>100</v>
      </c>
      <c r="F122" s="191"/>
      <c r="G122" s="192" t="n">
        <f aca="false">ROUND(E122*F122,2)</f>
        <v>0</v>
      </c>
      <c r="H122" s="191"/>
      <c r="I122" s="192" t="n">
        <f aca="false">ROUND(E122*H122,2)</f>
        <v>0</v>
      </c>
      <c r="J122" s="191"/>
      <c r="K122" s="192" t="n">
        <f aca="false">ROUND(E122*J122,2)</f>
        <v>0</v>
      </c>
      <c r="L122" s="192" t="n">
        <v>21</v>
      </c>
      <c r="M122" s="192" t="n">
        <f aca="false">G122*(1+L122/100)</f>
        <v>0</v>
      </c>
      <c r="N122" s="193" t="n">
        <v>0.00214</v>
      </c>
      <c r="O122" s="193" t="n">
        <f aca="false">ROUND(E122*N122,5)</f>
        <v>0.214</v>
      </c>
      <c r="P122" s="193" t="n">
        <v>0</v>
      </c>
      <c r="Q122" s="193" t="n">
        <f aca="false">ROUND(E122*P122,5)</f>
        <v>0</v>
      </c>
      <c r="R122" s="193"/>
      <c r="S122" s="193"/>
      <c r="T122" s="194" t="n">
        <v>0.08</v>
      </c>
      <c r="U122" s="193" t="n">
        <f aca="false">ROUND(E122*T122,2)</f>
        <v>8</v>
      </c>
      <c r="V122" s="195"/>
      <c r="W122" s="195"/>
      <c r="X122" s="195"/>
      <c r="Y122" s="195"/>
      <c r="Z122" s="195"/>
      <c r="AA122" s="195"/>
      <c r="AB122" s="195"/>
      <c r="AC122" s="195"/>
      <c r="AD122" s="195"/>
      <c r="AE122" s="195" t="s">
        <v>150</v>
      </c>
      <c r="AF122" s="195"/>
      <c r="AG122" s="195"/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customFormat="false" ht="12.8" hidden="false" customHeight="false" outlineLevel="1" collapsed="false">
      <c r="A123" s="187" t="n">
        <v>99</v>
      </c>
      <c r="B123" s="187" t="s">
        <v>348</v>
      </c>
      <c r="C123" s="188" t="s">
        <v>349</v>
      </c>
      <c r="D123" s="189" t="s">
        <v>200</v>
      </c>
      <c r="E123" s="190" t="n">
        <v>145</v>
      </c>
      <c r="F123" s="191"/>
      <c r="G123" s="192" t="n">
        <f aca="false">ROUND(E123*F123,2)</f>
        <v>0</v>
      </c>
      <c r="H123" s="191"/>
      <c r="I123" s="192" t="n">
        <f aca="false">ROUND(E123*H123,2)</f>
        <v>0</v>
      </c>
      <c r="J123" s="191"/>
      <c r="K123" s="192" t="n">
        <f aca="false">ROUND(E123*J123,2)</f>
        <v>0</v>
      </c>
      <c r="L123" s="192" t="n">
        <v>21</v>
      </c>
      <c r="M123" s="192" t="n">
        <f aca="false">G123*(1+L123/100)</f>
        <v>0</v>
      </c>
      <c r="N123" s="193" t="n">
        <v>0</v>
      </c>
      <c r="O123" s="193" t="n">
        <f aca="false">ROUND(E123*N123,5)</f>
        <v>0</v>
      </c>
      <c r="P123" s="193" t="n">
        <v>0</v>
      </c>
      <c r="Q123" s="193" t="n">
        <f aca="false">ROUND(E123*P123,5)</f>
        <v>0</v>
      </c>
      <c r="R123" s="193"/>
      <c r="S123" s="193"/>
      <c r="T123" s="194" t="n">
        <v>0.05</v>
      </c>
      <c r="U123" s="193" t="n">
        <f aca="false">ROUND(E123*T123,2)</f>
        <v>7.25</v>
      </c>
      <c r="V123" s="195"/>
      <c r="W123" s="195"/>
      <c r="X123" s="195"/>
      <c r="Y123" s="195"/>
      <c r="Z123" s="195"/>
      <c r="AA123" s="195"/>
      <c r="AB123" s="195"/>
      <c r="AC123" s="195"/>
      <c r="AD123" s="195"/>
      <c r="AE123" s="195" t="s">
        <v>150</v>
      </c>
      <c r="AF123" s="195"/>
      <c r="AG123" s="195"/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customFormat="false" ht="19.4" hidden="false" customHeight="false" outlineLevel="1" collapsed="false">
      <c r="A124" s="187" t="n">
        <v>100</v>
      </c>
      <c r="B124" s="187" t="s">
        <v>350</v>
      </c>
      <c r="C124" s="188" t="s">
        <v>351</v>
      </c>
      <c r="D124" s="189" t="s">
        <v>167</v>
      </c>
      <c r="E124" s="190" t="n">
        <v>30</v>
      </c>
      <c r="F124" s="191"/>
      <c r="G124" s="192" t="n">
        <f aca="false">ROUND(E124*F124,2)</f>
        <v>0</v>
      </c>
      <c r="H124" s="191"/>
      <c r="I124" s="192" t="n">
        <f aca="false">ROUND(E124*H124,2)</f>
        <v>0</v>
      </c>
      <c r="J124" s="191"/>
      <c r="K124" s="192" t="n">
        <f aca="false">ROUND(E124*J124,2)</f>
        <v>0</v>
      </c>
      <c r="L124" s="192" t="n">
        <v>21</v>
      </c>
      <c r="M124" s="192" t="n">
        <f aca="false">G124*(1+L124/100)</f>
        <v>0</v>
      </c>
      <c r="N124" s="193" t="n">
        <v>0.00023</v>
      </c>
      <c r="O124" s="193" t="n">
        <f aca="false">ROUND(E124*N124,5)</f>
        <v>0.0069</v>
      </c>
      <c r="P124" s="193" t="n">
        <v>0</v>
      </c>
      <c r="Q124" s="193" t="n">
        <f aca="false">ROUND(E124*P124,5)</f>
        <v>0</v>
      </c>
      <c r="R124" s="193"/>
      <c r="S124" s="193"/>
      <c r="T124" s="194" t="n">
        <v>0.161</v>
      </c>
      <c r="U124" s="193" t="n">
        <f aca="false">ROUND(E124*T124,2)</f>
        <v>4.83</v>
      </c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 t="s">
        <v>150</v>
      </c>
      <c r="AF124" s="195"/>
      <c r="AG124" s="195"/>
      <c r="AH124" s="195"/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customFormat="false" ht="19.4" hidden="false" customHeight="false" outlineLevel="1" collapsed="false">
      <c r="A125" s="187" t="n">
        <v>101</v>
      </c>
      <c r="B125" s="187" t="s">
        <v>352</v>
      </c>
      <c r="C125" s="188" t="s">
        <v>353</v>
      </c>
      <c r="D125" s="189" t="s">
        <v>167</v>
      </c>
      <c r="E125" s="190" t="n">
        <v>15</v>
      </c>
      <c r="F125" s="191"/>
      <c r="G125" s="192" t="n">
        <f aca="false">ROUND(E125*F125,2)</f>
        <v>0</v>
      </c>
      <c r="H125" s="191"/>
      <c r="I125" s="192" t="n">
        <f aca="false">ROUND(E125*H125,2)</f>
        <v>0</v>
      </c>
      <c r="J125" s="191"/>
      <c r="K125" s="192" t="n">
        <f aca="false">ROUND(E125*J125,2)</f>
        <v>0</v>
      </c>
      <c r="L125" s="192" t="n">
        <v>21</v>
      </c>
      <c r="M125" s="192" t="n">
        <f aca="false">G125*(1+L125/100)</f>
        <v>0</v>
      </c>
      <c r="N125" s="193" t="n">
        <v>0.00023</v>
      </c>
      <c r="O125" s="193" t="n">
        <f aca="false">ROUND(E125*N125,5)</f>
        <v>0.00345</v>
      </c>
      <c r="P125" s="193" t="n">
        <v>0</v>
      </c>
      <c r="Q125" s="193" t="n">
        <f aca="false">ROUND(E125*P125,5)</f>
        <v>0</v>
      </c>
      <c r="R125" s="193"/>
      <c r="S125" s="193"/>
      <c r="T125" s="194" t="n">
        <v>0.161</v>
      </c>
      <c r="U125" s="193" t="n">
        <f aca="false">ROUND(E125*T125,2)</f>
        <v>2.42</v>
      </c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 t="s">
        <v>150</v>
      </c>
      <c r="AF125" s="195"/>
      <c r="AG125" s="195"/>
      <c r="AH125" s="195"/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customFormat="false" ht="12.8" hidden="false" customHeight="false" outlineLevel="1" collapsed="false">
      <c r="A126" s="187" t="n">
        <v>102</v>
      </c>
      <c r="B126" s="187" t="s">
        <v>354</v>
      </c>
      <c r="C126" s="188" t="s">
        <v>355</v>
      </c>
      <c r="D126" s="189" t="s">
        <v>315</v>
      </c>
      <c r="E126" s="190" t="n">
        <v>1</v>
      </c>
      <c r="F126" s="191"/>
      <c r="G126" s="192" t="n">
        <f aca="false">ROUND(E126*F126,2)</f>
        <v>0</v>
      </c>
      <c r="H126" s="191"/>
      <c r="I126" s="192" t="n">
        <f aca="false">ROUND(E126*H126,2)</f>
        <v>0</v>
      </c>
      <c r="J126" s="191"/>
      <c r="K126" s="192" t="n">
        <f aca="false">ROUND(E126*J126,2)</f>
        <v>0</v>
      </c>
      <c r="L126" s="192" t="n">
        <v>21</v>
      </c>
      <c r="M126" s="192" t="n">
        <f aca="false">G126*(1+L126/100)</f>
        <v>0</v>
      </c>
      <c r="N126" s="193" t="n">
        <v>0</v>
      </c>
      <c r="O126" s="193" t="n">
        <f aca="false">ROUND(E126*N126,5)</f>
        <v>0</v>
      </c>
      <c r="P126" s="193" t="n">
        <v>0</v>
      </c>
      <c r="Q126" s="193" t="n">
        <f aca="false">ROUND(E126*P126,5)</f>
        <v>0</v>
      </c>
      <c r="R126" s="193"/>
      <c r="S126" s="193"/>
      <c r="T126" s="194" t="n">
        <v>1.74</v>
      </c>
      <c r="U126" s="193" t="n">
        <f aca="false">ROUND(E126*T126,2)</f>
        <v>1.74</v>
      </c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 t="s">
        <v>150</v>
      </c>
      <c r="AF126" s="195"/>
      <c r="AG126" s="195"/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customFormat="false" ht="13.2" hidden="false" customHeight="false" outlineLevel="0" collapsed="false">
      <c r="A127" s="196" t="s">
        <v>145</v>
      </c>
      <c r="B127" s="196" t="s">
        <v>88</v>
      </c>
      <c r="C127" s="197" t="s">
        <v>89</v>
      </c>
      <c r="D127" s="198"/>
      <c r="E127" s="199"/>
      <c r="F127" s="200"/>
      <c r="G127" s="200" t="n">
        <f aca="false">SUMIF(AE128:AE134,"&lt;&gt;NOR",G128:G134)</f>
        <v>0</v>
      </c>
      <c r="H127" s="200"/>
      <c r="I127" s="200" t="n">
        <f aca="false">SUM(I128:I134)</f>
        <v>0</v>
      </c>
      <c r="J127" s="200"/>
      <c r="K127" s="200" t="n">
        <f aca="false">SUM(K128:K134)</f>
        <v>0</v>
      </c>
      <c r="L127" s="200"/>
      <c r="M127" s="200" t="n">
        <f aca="false">SUM(M128:M134)</f>
        <v>0</v>
      </c>
      <c r="N127" s="201"/>
      <c r="O127" s="201" t="n">
        <f aca="false">SUM(O128:O134)</f>
        <v>0</v>
      </c>
      <c r="P127" s="201"/>
      <c r="Q127" s="201" t="n">
        <f aca="false">SUM(Q128:Q134)</f>
        <v>0</v>
      </c>
      <c r="R127" s="201"/>
      <c r="S127" s="201"/>
      <c r="T127" s="202"/>
      <c r="U127" s="201" t="n">
        <f aca="false">SUM(U128:U134)</f>
        <v>29.4</v>
      </c>
      <c r="AE127" s="0" t="s">
        <v>146</v>
      </c>
    </row>
    <row r="128" customFormat="false" ht="20.4" hidden="false" customHeight="false" outlineLevel="1" collapsed="false">
      <c r="A128" s="187" t="n">
        <v>103</v>
      </c>
      <c r="B128" s="187" t="s">
        <v>356</v>
      </c>
      <c r="C128" s="188" t="s">
        <v>357</v>
      </c>
      <c r="D128" s="189" t="s">
        <v>358</v>
      </c>
      <c r="E128" s="190" t="n">
        <v>1</v>
      </c>
      <c r="F128" s="191"/>
      <c r="G128" s="192" t="n">
        <f aca="false">ROUND(E128*F128,2)</f>
        <v>0</v>
      </c>
      <c r="H128" s="191"/>
      <c r="I128" s="192" t="n">
        <f aca="false">ROUND(E128*H128,2)</f>
        <v>0</v>
      </c>
      <c r="J128" s="191"/>
      <c r="K128" s="192" t="n">
        <f aca="false">ROUND(E128*J128,2)</f>
        <v>0</v>
      </c>
      <c r="L128" s="192" t="n">
        <v>21</v>
      </c>
      <c r="M128" s="192" t="n">
        <f aca="false">G128*(1+L128/100)</f>
        <v>0</v>
      </c>
      <c r="N128" s="193" t="n">
        <v>0</v>
      </c>
      <c r="O128" s="193" t="n">
        <f aca="false">ROUND(E128*N128,5)</f>
        <v>0</v>
      </c>
      <c r="P128" s="193" t="n">
        <v>0</v>
      </c>
      <c r="Q128" s="193" t="n">
        <f aca="false">ROUND(E128*P128,5)</f>
        <v>0</v>
      </c>
      <c r="R128" s="193"/>
      <c r="S128" s="193"/>
      <c r="T128" s="194" t="n">
        <v>0.35</v>
      </c>
      <c r="U128" s="193" t="n">
        <f aca="false">ROUND(E128*T128,2)</f>
        <v>0.35</v>
      </c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 t="s">
        <v>150</v>
      </c>
      <c r="AF128" s="195"/>
      <c r="AG128" s="195"/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customFormat="false" ht="20.4" hidden="false" customHeight="false" outlineLevel="1" collapsed="false">
      <c r="A129" s="187" t="n">
        <v>104</v>
      </c>
      <c r="B129" s="187" t="s">
        <v>359</v>
      </c>
      <c r="C129" s="188" t="s">
        <v>360</v>
      </c>
      <c r="D129" s="189" t="s">
        <v>200</v>
      </c>
      <c r="E129" s="190" t="n">
        <v>15</v>
      </c>
      <c r="F129" s="191"/>
      <c r="G129" s="192" t="n">
        <f aca="false">ROUND(E129*F129,2)</f>
        <v>0</v>
      </c>
      <c r="H129" s="191"/>
      <c r="I129" s="192" t="n">
        <f aca="false">ROUND(E129*H129,2)</f>
        <v>0</v>
      </c>
      <c r="J129" s="191"/>
      <c r="K129" s="192" t="n">
        <f aca="false">ROUND(E129*J129,2)</f>
        <v>0</v>
      </c>
      <c r="L129" s="192" t="n">
        <v>21</v>
      </c>
      <c r="M129" s="192" t="n">
        <f aca="false">G129*(1+L129/100)</f>
        <v>0</v>
      </c>
      <c r="N129" s="193" t="n">
        <v>0</v>
      </c>
      <c r="O129" s="193" t="n">
        <f aca="false">ROUND(E129*N129,5)</f>
        <v>0</v>
      </c>
      <c r="P129" s="193" t="n">
        <v>0</v>
      </c>
      <c r="Q129" s="193" t="n">
        <f aca="false">ROUND(E129*P129,5)</f>
        <v>0</v>
      </c>
      <c r="R129" s="193"/>
      <c r="S129" s="193"/>
      <c r="T129" s="194" t="n">
        <v>0.35</v>
      </c>
      <c r="U129" s="193" t="n">
        <f aca="false">ROUND(E129*T129,2)</f>
        <v>5.25</v>
      </c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 t="s">
        <v>150</v>
      </c>
      <c r="AF129" s="195"/>
      <c r="AG129" s="195"/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customFormat="false" ht="20.4" hidden="false" customHeight="false" outlineLevel="1" collapsed="false">
      <c r="A130" s="187" t="n">
        <v>105</v>
      </c>
      <c r="B130" s="187" t="s">
        <v>361</v>
      </c>
      <c r="C130" s="188" t="s">
        <v>362</v>
      </c>
      <c r="D130" s="189" t="s">
        <v>200</v>
      </c>
      <c r="E130" s="190" t="n">
        <v>15</v>
      </c>
      <c r="F130" s="191"/>
      <c r="G130" s="192" t="n">
        <f aca="false">ROUND(E130*F130,2)</f>
        <v>0</v>
      </c>
      <c r="H130" s="191"/>
      <c r="I130" s="192" t="n">
        <f aca="false">ROUND(E130*H130,2)</f>
        <v>0</v>
      </c>
      <c r="J130" s="191"/>
      <c r="K130" s="192" t="n">
        <f aca="false">ROUND(E130*J130,2)</f>
        <v>0</v>
      </c>
      <c r="L130" s="192" t="n">
        <v>21</v>
      </c>
      <c r="M130" s="192" t="n">
        <f aca="false">G130*(1+L130/100)</f>
        <v>0</v>
      </c>
      <c r="N130" s="193" t="n">
        <v>0</v>
      </c>
      <c r="O130" s="193" t="n">
        <f aca="false">ROUND(E130*N130,5)</f>
        <v>0</v>
      </c>
      <c r="P130" s="193" t="n">
        <v>0</v>
      </c>
      <c r="Q130" s="193" t="n">
        <f aca="false">ROUND(E130*P130,5)</f>
        <v>0</v>
      </c>
      <c r="R130" s="193"/>
      <c r="S130" s="193"/>
      <c r="T130" s="194" t="n">
        <v>0.35</v>
      </c>
      <c r="U130" s="193" t="n">
        <f aca="false">ROUND(E130*T130,2)</f>
        <v>5.25</v>
      </c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 t="s">
        <v>150</v>
      </c>
      <c r="AF130" s="195"/>
      <c r="AG130" s="195"/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customFormat="false" ht="20.4" hidden="false" customHeight="false" outlineLevel="1" collapsed="false">
      <c r="A131" s="187" t="n">
        <v>106</v>
      </c>
      <c r="B131" s="187" t="s">
        <v>363</v>
      </c>
      <c r="C131" s="188" t="s">
        <v>364</v>
      </c>
      <c r="D131" s="189" t="s">
        <v>200</v>
      </c>
      <c r="E131" s="190" t="n">
        <v>31</v>
      </c>
      <c r="F131" s="191"/>
      <c r="G131" s="192" t="n">
        <f aca="false">ROUND(E131*F131,2)</f>
        <v>0</v>
      </c>
      <c r="H131" s="191"/>
      <c r="I131" s="192" t="n">
        <f aca="false">ROUND(E131*H131,2)</f>
        <v>0</v>
      </c>
      <c r="J131" s="191"/>
      <c r="K131" s="192" t="n">
        <f aca="false">ROUND(E131*J131,2)</f>
        <v>0</v>
      </c>
      <c r="L131" s="192" t="n">
        <v>21</v>
      </c>
      <c r="M131" s="192" t="n">
        <f aca="false">G131*(1+L131/100)</f>
        <v>0</v>
      </c>
      <c r="N131" s="193" t="n">
        <v>0</v>
      </c>
      <c r="O131" s="193" t="n">
        <f aca="false">ROUND(E131*N131,5)</f>
        <v>0</v>
      </c>
      <c r="P131" s="193" t="n">
        <v>0</v>
      </c>
      <c r="Q131" s="193" t="n">
        <f aca="false">ROUND(E131*P131,5)</f>
        <v>0</v>
      </c>
      <c r="R131" s="193"/>
      <c r="S131" s="193"/>
      <c r="T131" s="194" t="n">
        <v>0.35</v>
      </c>
      <c r="U131" s="193" t="n">
        <f aca="false">ROUND(E131*T131,2)</f>
        <v>10.85</v>
      </c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 t="s">
        <v>150</v>
      </c>
      <c r="AF131" s="195"/>
      <c r="AG131" s="195"/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customFormat="false" ht="20.4" hidden="false" customHeight="false" outlineLevel="1" collapsed="false">
      <c r="A132" s="187" t="n">
        <v>107</v>
      </c>
      <c r="B132" s="187" t="s">
        <v>365</v>
      </c>
      <c r="C132" s="188" t="s">
        <v>366</v>
      </c>
      <c r="D132" s="189" t="s">
        <v>200</v>
      </c>
      <c r="E132" s="190" t="n">
        <v>1</v>
      </c>
      <c r="F132" s="191"/>
      <c r="G132" s="192" t="n">
        <f aca="false">ROUND(E132*F132,2)</f>
        <v>0</v>
      </c>
      <c r="H132" s="191"/>
      <c r="I132" s="192" t="n">
        <f aca="false">ROUND(E132*H132,2)</f>
        <v>0</v>
      </c>
      <c r="J132" s="191"/>
      <c r="K132" s="192" t="n">
        <f aca="false">ROUND(E132*J132,2)</f>
        <v>0</v>
      </c>
      <c r="L132" s="192" t="n">
        <v>21</v>
      </c>
      <c r="M132" s="192" t="n">
        <f aca="false">G132*(1+L132/100)</f>
        <v>0</v>
      </c>
      <c r="N132" s="193" t="n">
        <v>0</v>
      </c>
      <c r="O132" s="193" t="n">
        <f aca="false">ROUND(E132*N132,5)</f>
        <v>0</v>
      </c>
      <c r="P132" s="193" t="n">
        <v>0</v>
      </c>
      <c r="Q132" s="193" t="n">
        <f aca="false">ROUND(E132*P132,5)</f>
        <v>0</v>
      </c>
      <c r="R132" s="193"/>
      <c r="S132" s="193"/>
      <c r="T132" s="194" t="n">
        <v>0.35</v>
      </c>
      <c r="U132" s="193" t="n">
        <f aca="false">ROUND(E132*T132,2)</f>
        <v>0.35</v>
      </c>
      <c r="V132" s="195"/>
      <c r="W132" s="195"/>
      <c r="X132" s="195"/>
      <c r="Y132" s="195"/>
      <c r="Z132" s="195"/>
      <c r="AA132" s="195"/>
      <c r="AB132" s="195"/>
      <c r="AC132" s="195"/>
      <c r="AD132" s="195"/>
      <c r="AE132" s="195" t="s">
        <v>150</v>
      </c>
      <c r="AF132" s="195"/>
      <c r="AG132" s="195"/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customFormat="false" ht="20.4" hidden="false" customHeight="false" outlineLevel="1" collapsed="false">
      <c r="A133" s="187" t="n">
        <v>108</v>
      </c>
      <c r="B133" s="187" t="s">
        <v>367</v>
      </c>
      <c r="C133" s="188" t="s">
        <v>368</v>
      </c>
      <c r="D133" s="189" t="s">
        <v>200</v>
      </c>
      <c r="E133" s="190" t="n">
        <v>10</v>
      </c>
      <c r="F133" s="191"/>
      <c r="G133" s="192" t="n">
        <f aca="false">ROUND(E133*F133,2)</f>
        <v>0</v>
      </c>
      <c r="H133" s="191"/>
      <c r="I133" s="192" t="n">
        <f aca="false">ROUND(E133*H133,2)</f>
        <v>0</v>
      </c>
      <c r="J133" s="191"/>
      <c r="K133" s="192" t="n">
        <f aca="false">ROUND(E133*J133,2)</f>
        <v>0</v>
      </c>
      <c r="L133" s="192" t="n">
        <v>21</v>
      </c>
      <c r="M133" s="192" t="n">
        <f aca="false">G133*(1+L133/100)</f>
        <v>0</v>
      </c>
      <c r="N133" s="193" t="n">
        <v>0</v>
      </c>
      <c r="O133" s="193" t="n">
        <f aca="false">ROUND(E133*N133,5)</f>
        <v>0</v>
      </c>
      <c r="P133" s="193" t="n">
        <v>0</v>
      </c>
      <c r="Q133" s="193" t="n">
        <f aca="false">ROUND(E133*P133,5)</f>
        <v>0</v>
      </c>
      <c r="R133" s="193"/>
      <c r="S133" s="193"/>
      <c r="T133" s="194" t="n">
        <v>0.35</v>
      </c>
      <c r="U133" s="193" t="n">
        <f aca="false">ROUND(E133*T133,2)</f>
        <v>3.5</v>
      </c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 t="s">
        <v>150</v>
      </c>
      <c r="AF133" s="195"/>
      <c r="AG133" s="195"/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customFormat="false" ht="20.4" hidden="false" customHeight="false" outlineLevel="1" collapsed="false">
      <c r="A134" s="187" t="n">
        <v>109</v>
      </c>
      <c r="B134" s="187" t="s">
        <v>369</v>
      </c>
      <c r="C134" s="188" t="s">
        <v>370</v>
      </c>
      <c r="D134" s="189" t="s">
        <v>200</v>
      </c>
      <c r="E134" s="190" t="n">
        <v>11</v>
      </c>
      <c r="F134" s="191"/>
      <c r="G134" s="192" t="n">
        <f aca="false">ROUND(E134*F134,2)</f>
        <v>0</v>
      </c>
      <c r="H134" s="191"/>
      <c r="I134" s="192" t="n">
        <f aca="false">ROUND(E134*H134,2)</f>
        <v>0</v>
      </c>
      <c r="J134" s="191"/>
      <c r="K134" s="192" t="n">
        <f aca="false">ROUND(E134*J134,2)</f>
        <v>0</v>
      </c>
      <c r="L134" s="192" t="n">
        <v>21</v>
      </c>
      <c r="M134" s="192" t="n">
        <f aca="false">G134*(1+L134/100)</f>
        <v>0</v>
      </c>
      <c r="N134" s="193" t="n">
        <v>0</v>
      </c>
      <c r="O134" s="193" t="n">
        <f aca="false">ROUND(E134*N134,5)</f>
        <v>0</v>
      </c>
      <c r="P134" s="193" t="n">
        <v>0</v>
      </c>
      <c r="Q134" s="193" t="n">
        <f aca="false">ROUND(E134*P134,5)</f>
        <v>0</v>
      </c>
      <c r="R134" s="193"/>
      <c r="S134" s="193"/>
      <c r="T134" s="194" t="n">
        <v>0.35</v>
      </c>
      <c r="U134" s="193" t="n">
        <f aca="false">ROUND(E134*T134,2)</f>
        <v>3.85</v>
      </c>
      <c r="V134" s="195"/>
      <c r="W134" s="195"/>
      <c r="X134" s="195"/>
      <c r="Y134" s="195"/>
      <c r="Z134" s="195"/>
      <c r="AA134" s="195"/>
      <c r="AB134" s="195"/>
      <c r="AC134" s="195"/>
      <c r="AD134" s="195"/>
      <c r="AE134" s="195" t="s">
        <v>150</v>
      </c>
      <c r="AF134" s="195"/>
      <c r="AG134" s="195"/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customFormat="false" ht="13.2" hidden="false" customHeight="false" outlineLevel="0" collapsed="false">
      <c r="A135" s="196" t="s">
        <v>145</v>
      </c>
      <c r="B135" s="196" t="s">
        <v>90</v>
      </c>
      <c r="C135" s="197" t="s">
        <v>91</v>
      </c>
      <c r="D135" s="198"/>
      <c r="E135" s="199"/>
      <c r="F135" s="200"/>
      <c r="G135" s="200" t="n">
        <f aca="false">SUMIF(AE136:AE136,"&lt;&gt;NOR",G136:G136)</f>
        <v>0</v>
      </c>
      <c r="H135" s="200"/>
      <c r="I135" s="200" t="n">
        <f aca="false">SUM(I136:I136)</f>
        <v>0</v>
      </c>
      <c r="J135" s="200"/>
      <c r="K135" s="200" t="n">
        <f aca="false">SUM(K136:K136)</f>
        <v>0</v>
      </c>
      <c r="L135" s="200"/>
      <c r="M135" s="200" t="n">
        <f aca="false">SUM(M136:M136)</f>
        <v>0</v>
      </c>
      <c r="N135" s="201"/>
      <c r="O135" s="201" t="n">
        <f aca="false">SUM(O136:O136)</f>
        <v>0.02132</v>
      </c>
      <c r="P135" s="201"/>
      <c r="Q135" s="201" t="n">
        <f aca="false">SUM(Q136:Q136)</f>
        <v>0</v>
      </c>
      <c r="R135" s="201"/>
      <c r="S135" s="201"/>
      <c r="T135" s="202"/>
      <c r="U135" s="201" t="n">
        <f aca="false">SUM(U136:U136)</f>
        <v>6.42</v>
      </c>
      <c r="AE135" s="0" t="s">
        <v>146</v>
      </c>
    </row>
    <row r="136" customFormat="false" ht="20.4" hidden="false" customHeight="false" outlineLevel="1" collapsed="false">
      <c r="A136" s="187" t="n">
        <v>110</v>
      </c>
      <c r="B136" s="187" t="s">
        <v>371</v>
      </c>
      <c r="C136" s="188" t="s">
        <v>372</v>
      </c>
      <c r="D136" s="189" t="s">
        <v>373</v>
      </c>
      <c r="E136" s="190" t="n">
        <v>1</v>
      </c>
      <c r="F136" s="191"/>
      <c r="G136" s="192" t="n">
        <f aca="false">ROUND(E136*F136,2)</f>
        <v>0</v>
      </c>
      <c r="H136" s="191"/>
      <c r="I136" s="192" t="n">
        <f aca="false">ROUND(E136*H136,2)</f>
        <v>0</v>
      </c>
      <c r="J136" s="191"/>
      <c r="K136" s="192" t="n">
        <f aca="false">ROUND(E136*J136,2)</f>
        <v>0</v>
      </c>
      <c r="L136" s="192" t="n">
        <v>21</v>
      </c>
      <c r="M136" s="192" t="n">
        <f aca="false">G136*(1+L136/100)</f>
        <v>0</v>
      </c>
      <c r="N136" s="193" t="n">
        <v>0.02132</v>
      </c>
      <c r="O136" s="193" t="n">
        <f aca="false">ROUND(E136*N136,5)</f>
        <v>0.02132</v>
      </c>
      <c r="P136" s="193" t="n">
        <v>0</v>
      </c>
      <c r="Q136" s="193" t="n">
        <f aca="false">ROUND(E136*P136,5)</f>
        <v>0</v>
      </c>
      <c r="R136" s="193"/>
      <c r="S136" s="193"/>
      <c r="T136" s="194" t="n">
        <v>6.42</v>
      </c>
      <c r="U136" s="193" t="n">
        <f aca="false">ROUND(E136*T136,2)</f>
        <v>6.42</v>
      </c>
      <c r="V136" s="195"/>
      <c r="W136" s="195"/>
      <c r="X136" s="195"/>
      <c r="Y136" s="195"/>
      <c r="Z136" s="195"/>
      <c r="AA136" s="195"/>
      <c r="AB136" s="195"/>
      <c r="AC136" s="195"/>
      <c r="AD136" s="195"/>
      <c r="AE136" s="195" t="s">
        <v>150</v>
      </c>
      <c r="AF136" s="195"/>
      <c r="AG136" s="195"/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customFormat="false" ht="13.2" hidden="false" customHeight="false" outlineLevel="0" collapsed="false">
      <c r="A137" s="196" t="s">
        <v>145</v>
      </c>
      <c r="B137" s="196" t="s">
        <v>92</v>
      </c>
      <c r="C137" s="197" t="s">
        <v>93</v>
      </c>
      <c r="D137" s="198"/>
      <c r="E137" s="199"/>
      <c r="F137" s="200"/>
      <c r="G137" s="200" t="n">
        <f aca="false">SUMIF(AE138:AE141,"&lt;&gt;NOR",G138:G141)</f>
        <v>0</v>
      </c>
      <c r="H137" s="200"/>
      <c r="I137" s="200" t="n">
        <f aca="false">SUM(I138:I141)</f>
        <v>0</v>
      </c>
      <c r="J137" s="200"/>
      <c r="K137" s="200" t="n">
        <f aca="false">SUM(K138:K141)</f>
        <v>0</v>
      </c>
      <c r="L137" s="200"/>
      <c r="M137" s="200" t="n">
        <f aca="false">SUM(M138:M141)</f>
        <v>0</v>
      </c>
      <c r="N137" s="201"/>
      <c r="O137" s="201" t="n">
        <f aca="false">SUM(O138:O141)</f>
        <v>7.35315</v>
      </c>
      <c r="P137" s="201"/>
      <c r="Q137" s="201" t="n">
        <f aca="false">SUM(Q138:Q141)</f>
        <v>0</v>
      </c>
      <c r="R137" s="201"/>
      <c r="S137" s="201"/>
      <c r="T137" s="202"/>
      <c r="U137" s="201" t="n">
        <f aca="false">SUM(U138:U141)</f>
        <v>366.5</v>
      </c>
      <c r="AE137" s="0" t="s">
        <v>146</v>
      </c>
    </row>
    <row r="138" customFormat="false" ht="20.4" hidden="false" customHeight="false" outlineLevel="1" collapsed="false">
      <c r="A138" s="187" t="n">
        <v>111</v>
      </c>
      <c r="B138" s="187" t="s">
        <v>374</v>
      </c>
      <c r="C138" s="188" t="s">
        <v>375</v>
      </c>
      <c r="D138" s="189" t="s">
        <v>167</v>
      </c>
      <c r="E138" s="190" t="n">
        <v>149</v>
      </c>
      <c r="F138" s="191"/>
      <c r="G138" s="192" t="n">
        <f aca="false">ROUND(E138*F138,2)</f>
        <v>0</v>
      </c>
      <c r="H138" s="191"/>
      <c r="I138" s="192" t="n">
        <f aca="false">ROUND(E138*H138,2)</f>
        <v>0</v>
      </c>
      <c r="J138" s="191"/>
      <c r="K138" s="192" t="n">
        <f aca="false">ROUND(E138*J138,2)</f>
        <v>0</v>
      </c>
      <c r="L138" s="192" t="n">
        <v>21</v>
      </c>
      <c r="M138" s="192" t="n">
        <f aca="false">G138*(1+L138/100)</f>
        <v>0</v>
      </c>
      <c r="N138" s="193" t="n">
        <v>0.04935</v>
      </c>
      <c r="O138" s="193" t="n">
        <f aca="false">ROUND(E138*N138,5)</f>
        <v>7.35315</v>
      </c>
      <c r="P138" s="193" t="n">
        <v>0</v>
      </c>
      <c r="Q138" s="193" t="n">
        <f aca="false">ROUND(E138*P138,5)</f>
        <v>0</v>
      </c>
      <c r="R138" s="193"/>
      <c r="S138" s="193"/>
      <c r="T138" s="194" t="n">
        <v>2.27697</v>
      </c>
      <c r="U138" s="193" t="n">
        <f aca="false">ROUND(E138*T138,2)</f>
        <v>339.27</v>
      </c>
      <c r="V138" s="195"/>
      <c r="W138" s="195"/>
      <c r="X138" s="195"/>
      <c r="Y138" s="195"/>
      <c r="Z138" s="195"/>
      <c r="AA138" s="195"/>
      <c r="AB138" s="195"/>
      <c r="AC138" s="195"/>
      <c r="AD138" s="195"/>
      <c r="AE138" s="195" t="s">
        <v>222</v>
      </c>
      <c r="AF138" s="195"/>
      <c r="AG138" s="195"/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customFormat="false" ht="20.4" hidden="false" customHeight="false" outlineLevel="1" collapsed="false">
      <c r="A139" s="187" t="n">
        <v>112</v>
      </c>
      <c r="B139" s="187" t="s">
        <v>376</v>
      </c>
      <c r="C139" s="188" t="s">
        <v>377</v>
      </c>
      <c r="D139" s="189" t="s">
        <v>378</v>
      </c>
      <c r="E139" s="190" t="n">
        <v>450</v>
      </c>
      <c r="F139" s="191"/>
      <c r="G139" s="192" t="n">
        <f aca="false">ROUND(E139*F139,2)</f>
        <v>0</v>
      </c>
      <c r="H139" s="191"/>
      <c r="I139" s="192" t="n">
        <f aca="false">ROUND(E139*H139,2)</f>
        <v>0</v>
      </c>
      <c r="J139" s="191"/>
      <c r="K139" s="192" t="n">
        <f aca="false">ROUND(E139*J139,2)</f>
        <v>0</v>
      </c>
      <c r="L139" s="192" t="n">
        <v>21</v>
      </c>
      <c r="M139" s="192" t="n">
        <f aca="false">G139*(1+L139/100)</f>
        <v>0</v>
      </c>
      <c r="N139" s="193" t="n">
        <v>0</v>
      </c>
      <c r="O139" s="193" t="n">
        <f aca="false">ROUND(E139*N139,5)</f>
        <v>0</v>
      </c>
      <c r="P139" s="193" t="n">
        <v>0</v>
      </c>
      <c r="Q139" s="193" t="n">
        <f aca="false">ROUND(E139*P139,5)</f>
        <v>0</v>
      </c>
      <c r="R139" s="193"/>
      <c r="S139" s="193"/>
      <c r="T139" s="194" t="n">
        <v>0.056</v>
      </c>
      <c r="U139" s="193" t="n">
        <f aca="false">ROUND(E139*T139,2)</f>
        <v>25.2</v>
      </c>
      <c r="V139" s="195"/>
      <c r="W139" s="195"/>
      <c r="X139" s="195"/>
      <c r="Y139" s="195"/>
      <c r="Z139" s="195"/>
      <c r="AA139" s="195"/>
      <c r="AB139" s="195"/>
      <c r="AC139" s="195"/>
      <c r="AD139" s="195"/>
      <c r="AE139" s="195" t="s">
        <v>150</v>
      </c>
      <c r="AF139" s="195"/>
      <c r="AG139" s="195"/>
      <c r="AH139" s="195"/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customFormat="false" ht="13.2" hidden="false" customHeight="false" outlineLevel="1" collapsed="false">
      <c r="A140" s="187" t="n">
        <v>113</v>
      </c>
      <c r="B140" s="187" t="s">
        <v>379</v>
      </c>
      <c r="C140" s="188" t="s">
        <v>380</v>
      </c>
      <c r="D140" s="189" t="s">
        <v>167</v>
      </c>
      <c r="E140" s="190" t="n">
        <v>5</v>
      </c>
      <c r="F140" s="191"/>
      <c r="G140" s="192" t="n">
        <f aca="false">ROUND(E140*F140,2)</f>
        <v>0</v>
      </c>
      <c r="H140" s="191"/>
      <c r="I140" s="192" t="n">
        <f aca="false">ROUND(E140*H140,2)</f>
        <v>0</v>
      </c>
      <c r="J140" s="191"/>
      <c r="K140" s="192" t="n">
        <f aca="false">ROUND(E140*J140,2)</f>
        <v>0</v>
      </c>
      <c r="L140" s="192" t="n">
        <v>21</v>
      </c>
      <c r="M140" s="192" t="n">
        <f aca="false">G140*(1+L140/100)</f>
        <v>0</v>
      </c>
      <c r="N140" s="193" t="n">
        <v>0</v>
      </c>
      <c r="O140" s="193" t="n">
        <f aca="false">ROUND(E140*N140,5)</f>
        <v>0</v>
      </c>
      <c r="P140" s="193" t="n">
        <v>0</v>
      </c>
      <c r="Q140" s="193" t="n">
        <f aca="false">ROUND(E140*P140,5)</f>
        <v>0</v>
      </c>
      <c r="R140" s="193"/>
      <c r="S140" s="193"/>
      <c r="T140" s="194" t="n">
        <v>0.056</v>
      </c>
      <c r="U140" s="193" t="n">
        <f aca="false">ROUND(E140*T140,2)</f>
        <v>0.28</v>
      </c>
      <c r="V140" s="195"/>
      <c r="W140" s="195"/>
      <c r="X140" s="195"/>
      <c r="Y140" s="195"/>
      <c r="Z140" s="195"/>
      <c r="AA140" s="195"/>
      <c r="AB140" s="195"/>
      <c r="AC140" s="195"/>
      <c r="AD140" s="195"/>
      <c r="AE140" s="195" t="s">
        <v>150</v>
      </c>
      <c r="AF140" s="195"/>
      <c r="AG140" s="195"/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customFormat="false" ht="13.2" hidden="false" customHeight="false" outlineLevel="1" collapsed="false">
      <c r="A141" s="187" t="n">
        <v>114</v>
      </c>
      <c r="B141" s="187" t="s">
        <v>381</v>
      </c>
      <c r="C141" s="188" t="s">
        <v>382</v>
      </c>
      <c r="D141" s="189" t="s">
        <v>315</v>
      </c>
      <c r="E141" s="190" t="n">
        <v>1</v>
      </c>
      <c r="F141" s="191"/>
      <c r="G141" s="192" t="n">
        <f aca="false">ROUND(E141*F141,2)</f>
        <v>0</v>
      </c>
      <c r="H141" s="191"/>
      <c r="I141" s="192" t="n">
        <f aca="false">ROUND(E141*H141,2)</f>
        <v>0</v>
      </c>
      <c r="J141" s="191"/>
      <c r="K141" s="192" t="n">
        <f aca="false">ROUND(E141*J141,2)</f>
        <v>0</v>
      </c>
      <c r="L141" s="192" t="n">
        <v>21</v>
      </c>
      <c r="M141" s="192" t="n">
        <f aca="false">G141*(1+L141/100)</f>
        <v>0</v>
      </c>
      <c r="N141" s="193" t="n">
        <v>0</v>
      </c>
      <c r="O141" s="193" t="n">
        <f aca="false">ROUND(E141*N141,5)</f>
        <v>0</v>
      </c>
      <c r="P141" s="193" t="n">
        <v>0</v>
      </c>
      <c r="Q141" s="193" t="n">
        <f aca="false">ROUND(E141*P141,5)</f>
        <v>0</v>
      </c>
      <c r="R141" s="193"/>
      <c r="S141" s="193"/>
      <c r="T141" s="194" t="n">
        <v>1.751</v>
      </c>
      <c r="U141" s="193" t="n">
        <f aca="false">ROUND(E141*T141,2)</f>
        <v>1.75</v>
      </c>
      <c r="V141" s="195"/>
      <c r="W141" s="195"/>
      <c r="X141" s="195"/>
      <c r="Y141" s="195"/>
      <c r="Z141" s="195"/>
      <c r="AA141" s="195"/>
      <c r="AB141" s="195"/>
      <c r="AC141" s="195"/>
      <c r="AD141" s="195"/>
      <c r="AE141" s="195" t="s">
        <v>150</v>
      </c>
      <c r="AF141" s="195"/>
      <c r="AG141" s="195"/>
      <c r="AH141" s="195"/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</row>
    <row r="142" customFormat="false" ht="13.2" hidden="false" customHeight="false" outlineLevel="0" collapsed="false">
      <c r="A142" s="196" t="s">
        <v>145</v>
      </c>
      <c r="B142" s="196" t="s">
        <v>94</v>
      </c>
      <c r="C142" s="197" t="s">
        <v>95</v>
      </c>
      <c r="D142" s="198"/>
      <c r="E142" s="199"/>
      <c r="F142" s="200"/>
      <c r="G142" s="200" t="n">
        <f aca="false">SUMIF(AE143:AE150,"&lt;&gt;NOR",G143:G150)</f>
        <v>0</v>
      </c>
      <c r="H142" s="200"/>
      <c r="I142" s="200" t="n">
        <f aca="false">SUM(I143:I150)</f>
        <v>0</v>
      </c>
      <c r="J142" s="200"/>
      <c r="K142" s="200" t="n">
        <f aca="false">SUM(K143:K150)</f>
        <v>0</v>
      </c>
      <c r="L142" s="200"/>
      <c r="M142" s="200" t="n">
        <f aca="false">SUM(M143:M150)</f>
        <v>0</v>
      </c>
      <c r="N142" s="201"/>
      <c r="O142" s="201" t="n">
        <f aca="false">SUM(O143:O150)</f>
        <v>0.48392</v>
      </c>
      <c r="P142" s="201"/>
      <c r="Q142" s="201" t="n">
        <f aca="false">SUM(Q143:Q150)</f>
        <v>0</v>
      </c>
      <c r="R142" s="201"/>
      <c r="S142" s="201"/>
      <c r="T142" s="202"/>
      <c r="U142" s="201" t="n">
        <f aca="false">SUM(U143:U150)</f>
        <v>89.3</v>
      </c>
      <c r="AE142" s="0" t="s">
        <v>146</v>
      </c>
    </row>
    <row r="143" customFormat="false" ht="13.2" hidden="false" customHeight="false" outlineLevel="1" collapsed="false">
      <c r="A143" s="187" t="n">
        <v>115</v>
      </c>
      <c r="B143" s="187" t="s">
        <v>383</v>
      </c>
      <c r="C143" s="188" t="s">
        <v>384</v>
      </c>
      <c r="D143" s="189" t="s">
        <v>200</v>
      </c>
      <c r="E143" s="190" t="n">
        <v>38</v>
      </c>
      <c r="F143" s="191"/>
      <c r="G143" s="192" t="n">
        <f aca="false">ROUND(E143*F143,2)</f>
        <v>0</v>
      </c>
      <c r="H143" s="191"/>
      <c r="I143" s="192" t="n">
        <f aca="false">ROUND(E143*H143,2)</f>
        <v>0</v>
      </c>
      <c r="J143" s="191"/>
      <c r="K143" s="192" t="n">
        <f aca="false">ROUND(E143*J143,2)</f>
        <v>0</v>
      </c>
      <c r="L143" s="192" t="n">
        <v>21</v>
      </c>
      <c r="M143" s="192" t="n">
        <f aca="false">G143*(1+L143/100)</f>
        <v>0</v>
      </c>
      <c r="N143" s="193" t="n">
        <v>0.0037</v>
      </c>
      <c r="O143" s="193" t="n">
        <f aca="false">ROUND(E143*N143,5)</f>
        <v>0.1406</v>
      </c>
      <c r="P143" s="193" t="n">
        <v>0</v>
      </c>
      <c r="Q143" s="193" t="n">
        <f aca="false">ROUND(E143*P143,5)</f>
        <v>0</v>
      </c>
      <c r="R143" s="193"/>
      <c r="S143" s="193"/>
      <c r="T143" s="194" t="n">
        <v>0.616</v>
      </c>
      <c r="U143" s="193" t="n">
        <f aca="false">ROUND(E143*T143,2)</f>
        <v>23.41</v>
      </c>
      <c r="V143" s="195"/>
      <c r="W143" s="195"/>
      <c r="X143" s="195"/>
      <c r="Y143" s="195"/>
      <c r="Z143" s="195"/>
      <c r="AA143" s="195"/>
      <c r="AB143" s="195"/>
      <c r="AC143" s="195"/>
      <c r="AD143" s="195"/>
      <c r="AE143" s="195" t="s">
        <v>150</v>
      </c>
      <c r="AF143" s="195"/>
      <c r="AG143" s="195"/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customFormat="false" ht="13.2" hidden="false" customHeight="false" outlineLevel="1" collapsed="false">
      <c r="A144" s="187" t="n">
        <v>116</v>
      </c>
      <c r="B144" s="187" t="s">
        <v>385</v>
      </c>
      <c r="C144" s="188" t="s">
        <v>386</v>
      </c>
      <c r="D144" s="189" t="s">
        <v>200</v>
      </c>
      <c r="E144" s="190" t="n">
        <v>8.6</v>
      </c>
      <c r="F144" s="191"/>
      <c r="G144" s="192" t="n">
        <f aca="false">ROUND(E144*F144,2)</f>
        <v>0</v>
      </c>
      <c r="H144" s="191"/>
      <c r="I144" s="192" t="n">
        <f aca="false">ROUND(E144*H144,2)</f>
        <v>0</v>
      </c>
      <c r="J144" s="191"/>
      <c r="K144" s="192" t="n">
        <f aca="false">ROUND(E144*J144,2)</f>
        <v>0</v>
      </c>
      <c r="L144" s="192" t="n">
        <v>21</v>
      </c>
      <c r="M144" s="192" t="n">
        <f aca="false">G144*(1+L144/100)</f>
        <v>0</v>
      </c>
      <c r="N144" s="193" t="n">
        <v>0.00294</v>
      </c>
      <c r="O144" s="193" t="n">
        <f aca="false">ROUND(E144*N144,5)</f>
        <v>0.02528</v>
      </c>
      <c r="P144" s="193" t="n">
        <v>0</v>
      </c>
      <c r="Q144" s="193" t="n">
        <f aca="false">ROUND(E144*P144,5)</f>
        <v>0</v>
      </c>
      <c r="R144" s="193"/>
      <c r="S144" s="193"/>
      <c r="T144" s="194" t="n">
        <v>0.586</v>
      </c>
      <c r="U144" s="193" t="n">
        <f aca="false">ROUND(E144*T144,2)</f>
        <v>5.04</v>
      </c>
      <c r="V144" s="195"/>
      <c r="W144" s="195"/>
      <c r="X144" s="195"/>
      <c r="Y144" s="195"/>
      <c r="Z144" s="195"/>
      <c r="AA144" s="195"/>
      <c r="AB144" s="195"/>
      <c r="AC144" s="195"/>
      <c r="AD144" s="195"/>
      <c r="AE144" s="195" t="s">
        <v>150</v>
      </c>
      <c r="AF144" s="195"/>
      <c r="AG144" s="195"/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customFormat="false" ht="13.2" hidden="false" customHeight="false" outlineLevel="1" collapsed="false">
      <c r="A145" s="187" t="n">
        <v>117</v>
      </c>
      <c r="B145" s="187" t="s">
        <v>387</v>
      </c>
      <c r="C145" s="188" t="s">
        <v>388</v>
      </c>
      <c r="D145" s="189" t="s">
        <v>205</v>
      </c>
      <c r="E145" s="190" t="n">
        <v>7</v>
      </c>
      <c r="F145" s="191"/>
      <c r="G145" s="192" t="n">
        <f aca="false">ROUND(E145*F145,2)</f>
        <v>0</v>
      </c>
      <c r="H145" s="191"/>
      <c r="I145" s="192" t="n">
        <f aca="false">ROUND(E145*H145,2)</f>
        <v>0</v>
      </c>
      <c r="J145" s="191"/>
      <c r="K145" s="192" t="n">
        <f aca="false">ROUND(E145*J145,2)</f>
        <v>0</v>
      </c>
      <c r="L145" s="192" t="n">
        <v>21</v>
      </c>
      <c r="M145" s="192" t="n">
        <f aca="false">G145*(1+L145/100)</f>
        <v>0</v>
      </c>
      <c r="N145" s="193" t="n">
        <v>0.00374</v>
      </c>
      <c r="O145" s="193" t="n">
        <f aca="false">ROUND(E145*N145,5)</f>
        <v>0.02618</v>
      </c>
      <c r="P145" s="193" t="n">
        <v>0</v>
      </c>
      <c r="Q145" s="193" t="n">
        <f aca="false">ROUND(E145*P145,5)</f>
        <v>0</v>
      </c>
      <c r="R145" s="193"/>
      <c r="S145" s="193"/>
      <c r="T145" s="194" t="n">
        <v>0.51</v>
      </c>
      <c r="U145" s="193" t="n">
        <f aca="false">ROUND(E145*T145,2)</f>
        <v>3.57</v>
      </c>
      <c r="V145" s="195"/>
      <c r="W145" s="195"/>
      <c r="X145" s="195"/>
      <c r="Y145" s="195"/>
      <c r="Z145" s="195"/>
      <c r="AA145" s="195"/>
      <c r="AB145" s="195"/>
      <c r="AC145" s="195"/>
      <c r="AD145" s="195"/>
      <c r="AE145" s="195" t="s">
        <v>150</v>
      </c>
      <c r="AF145" s="195"/>
      <c r="AG145" s="195"/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customFormat="false" ht="13.2" hidden="false" customHeight="false" outlineLevel="1" collapsed="false">
      <c r="A146" s="187" t="n">
        <v>118</v>
      </c>
      <c r="B146" s="187" t="s">
        <v>389</v>
      </c>
      <c r="C146" s="188" t="s">
        <v>390</v>
      </c>
      <c r="D146" s="189" t="s">
        <v>200</v>
      </c>
      <c r="E146" s="190" t="n">
        <v>38</v>
      </c>
      <c r="F146" s="191"/>
      <c r="G146" s="192" t="n">
        <f aca="false">ROUND(E146*F146,2)</f>
        <v>0</v>
      </c>
      <c r="H146" s="191"/>
      <c r="I146" s="192" t="n">
        <f aca="false">ROUND(E146*H146,2)</f>
        <v>0</v>
      </c>
      <c r="J146" s="191"/>
      <c r="K146" s="192" t="n">
        <f aca="false">ROUND(E146*J146,2)</f>
        <v>0</v>
      </c>
      <c r="L146" s="192" t="n">
        <v>21</v>
      </c>
      <c r="M146" s="192" t="n">
        <f aca="false">G146*(1+L146/100)</f>
        <v>0</v>
      </c>
      <c r="N146" s="193" t="n">
        <v>0.00308</v>
      </c>
      <c r="O146" s="193" t="n">
        <f aca="false">ROUND(E146*N146,5)</f>
        <v>0.11704</v>
      </c>
      <c r="P146" s="193" t="n">
        <v>0</v>
      </c>
      <c r="Q146" s="193" t="n">
        <f aca="false">ROUND(E146*P146,5)</f>
        <v>0</v>
      </c>
      <c r="R146" s="193"/>
      <c r="S146" s="193"/>
      <c r="T146" s="194" t="n">
        <v>0.5</v>
      </c>
      <c r="U146" s="193" t="n">
        <f aca="false">ROUND(E146*T146,2)</f>
        <v>19</v>
      </c>
      <c r="V146" s="195"/>
      <c r="W146" s="195"/>
      <c r="X146" s="195"/>
      <c r="Y146" s="195"/>
      <c r="Z146" s="195"/>
      <c r="AA146" s="195"/>
      <c r="AB146" s="195"/>
      <c r="AC146" s="195"/>
      <c r="AD146" s="195"/>
      <c r="AE146" s="195" t="s">
        <v>150</v>
      </c>
      <c r="AF146" s="195"/>
      <c r="AG146" s="195"/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customFormat="false" ht="13.2" hidden="false" customHeight="false" outlineLevel="1" collapsed="false">
      <c r="A147" s="187" t="n">
        <v>119</v>
      </c>
      <c r="B147" s="187" t="s">
        <v>391</v>
      </c>
      <c r="C147" s="188" t="s">
        <v>392</v>
      </c>
      <c r="D147" s="189" t="s">
        <v>200</v>
      </c>
      <c r="E147" s="190" t="n">
        <v>14.4</v>
      </c>
      <c r="F147" s="191"/>
      <c r="G147" s="192" t="n">
        <f aca="false">ROUND(E147*F147,2)</f>
        <v>0</v>
      </c>
      <c r="H147" s="191"/>
      <c r="I147" s="192" t="n">
        <f aca="false">ROUND(E147*H147,2)</f>
        <v>0</v>
      </c>
      <c r="J147" s="191"/>
      <c r="K147" s="192" t="n">
        <f aca="false">ROUND(E147*J147,2)</f>
        <v>0</v>
      </c>
      <c r="L147" s="192" t="n">
        <v>21</v>
      </c>
      <c r="M147" s="192" t="n">
        <f aca="false">G147*(1+L147/100)</f>
        <v>0</v>
      </c>
      <c r="N147" s="193" t="n">
        <v>0.00293</v>
      </c>
      <c r="O147" s="193" t="n">
        <f aca="false">ROUND(E147*N147,5)</f>
        <v>0.04219</v>
      </c>
      <c r="P147" s="193" t="n">
        <v>0</v>
      </c>
      <c r="Q147" s="193" t="n">
        <f aca="false">ROUND(E147*P147,5)</f>
        <v>0</v>
      </c>
      <c r="R147" s="193"/>
      <c r="S147" s="193"/>
      <c r="T147" s="194" t="n">
        <v>0.53</v>
      </c>
      <c r="U147" s="193" t="n">
        <f aca="false">ROUND(E147*T147,2)</f>
        <v>7.63</v>
      </c>
      <c r="V147" s="195"/>
      <c r="W147" s="195"/>
      <c r="X147" s="195"/>
      <c r="Y147" s="195"/>
      <c r="Z147" s="195"/>
      <c r="AA147" s="195"/>
      <c r="AB147" s="195"/>
      <c r="AC147" s="195"/>
      <c r="AD147" s="195"/>
      <c r="AE147" s="195" t="s">
        <v>150</v>
      </c>
      <c r="AF147" s="195"/>
      <c r="AG147" s="195"/>
      <c r="AH147" s="195"/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customFormat="false" ht="13.2" hidden="false" customHeight="false" outlineLevel="1" collapsed="false">
      <c r="A148" s="187" t="n">
        <v>120</v>
      </c>
      <c r="B148" s="187" t="s">
        <v>393</v>
      </c>
      <c r="C148" s="188" t="s">
        <v>394</v>
      </c>
      <c r="D148" s="189" t="s">
        <v>200</v>
      </c>
      <c r="E148" s="190" t="n">
        <v>11</v>
      </c>
      <c r="F148" s="191"/>
      <c r="G148" s="192" t="n">
        <f aca="false">ROUND(E148*F148,2)</f>
        <v>0</v>
      </c>
      <c r="H148" s="191"/>
      <c r="I148" s="192" t="n">
        <f aca="false">ROUND(E148*H148,2)</f>
        <v>0</v>
      </c>
      <c r="J148" s="191"/>
      <c r="K148" s="192" t="n">
        <f aca="false">ROUND(E148*J148,2)</f>
        <v>0</v>
      </c>
      <c r="L148" s="192" t="n">
        <v>21</v>
      </c>
      <c r="M148" s="192" t="n">
        <f aca="false">G148*(1+L148/100)</f>
        <v>0</v>
      </c>
      <c r="N148" s="193" t="n">
        <v>0.00345</v>
      </c>
      <c r="O148" s="193" t="n">
        <f aca="false">ROUND(E148*N148,5)</f>
        <v>0.03795</v>
      </c>
      <c r="P148" s="193" t="n">
        <v>0</v>
      </c>
      <c r="Q148" s="193" t="n">
        <f aca="false">ROUND(E148*P148,5)</f>
        <v>0</v>
      </c>
      <c r="R148" s="193"/>
      <c r="S148" s="193"/>
      <c r="T148" s="194" t="n">
        <v>0.771</v>
      </c>
      <c r="U148" s="193" t="n">
        <f aca="false">ROUND(E148*T148,2)</f>
        <v>8.48</v>
      </c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 t="s">
        <v>150</v>
      </c>
      <c r="AF148" s="195"/>
      <c r="AG148" s="195"/>
      <c r="AH148" s="195"/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customFormat="false" ht="13.2" hidden="false" customHeight="false" outlineLevel="1" collapsed="false">
      <c r="A149" s="187" t="n">
        <v>121</v>
      </c>
      <c r="B149" s="187" t="s">
        <v>395</v>
      </c>
      <c r="C149" s="188" t="s">
        <v>396</v>
      </c>
      <c r="D149" s="189" t="s">
        <v>200</v>
      </c>
      <c r="E149" s="190" t="n">
        <v>36</v>
      </c>
      <c r="F149" s="191"/>
      <c r="G149" s="192" t="n">
        <f aca="false">ROUND(E149*F149,2)</f>
        <v>0</v>
      </c>
      <c r="H149" s="191"/>
      <c r="I149" s="192" t="n">
        <f aca="false">ROUND(E149*H149,2)</f>
        <v>0</v>
      </c>
      <c r="J149" s="191"/>
      <c r="K149" s="192" t="n">
        <f aca="false">ROUND(E149*J149,2)</f>
        <v>0</v>
      </c>
      <c r="L149" s="192" t="n">
        <v>21</v>
      </c>
      <c r="M149" s="192" t="n">
        <f aca="false">G149*(1+L149/100)</f>
        <v>0</v>
      </c>
      <c r="N149" s="193" t="n">
        <v>0.00263</v>
      </c>
      <c r="O149" s="193" t="n">
        <f aca="false">ROUND(E149*N149,5)</f>
        <v>0.09468</v>
      </c>
      <c r="P149" s="193" t="n">
        <v>0</v>
      </c>
      <c r="Q149" s="193" t="n">
        <f aca="false">ROUND(E149*P149,5)</f>
        <v>0</v>
      </c>
      <c r="R149" s="193"/>
      <c r="S149" s="193"/>
      <c r="T149" s="194" t="n">
        <v>0.482</v>
      </c>
      <c r="U149" s="193" t="n">
        <f aca="false">ROUND(E149*T149,2)</f>
        <v>17.35</v>
      </c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 t="s">
        <v>150</v>
      </c>
      <c r="AF149" s="195"/>
      <c r="AG149" s="195"/>
      <c r="AH149" s="195"/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</row>
    <row r="150" customFormat="false" ht="13.2" hidden="false" customHeight="false" outlineLevel="1" collapsed="false">
      <c r="A150" s="187" t="n">
        <v>122</v>
      </c>
      <c r="B150" s="187" t="s">
        <v>397</v>
      </c>
      <c r="C150" s="188" t="s">
        <v>398</v>
      </c>
      <c r="D150" s="189" t="s">
        <v>315</v>
      </c>
      <c r="E150" s="190" t="n">
        <v>1</v>
      </c>
      <c r="F150" s="191"/>
      <c r="G150" s="192" t="n">
        <f aca="false">ROUND(E150*F150,2)</f>
        <v>0</v>
      </c>
      <c r="H150" s="191"/>
      <c r="I150" s="192" t="n">
        <f aca="false">ROUND(E150*H150,2)</f>
        <v>0</v>
      </c>
      <c r="J150" s="191"/>
      <c r="K150" s="192" t="n">
        <f aca="false">ROUND(E150*J150,2)</f>
        <v>0</v>
      </c>
      <c r="L150" s="192" t="n">
        <v>21</v>
      </c>
      <c r="M150" s="192" t="n">
        <f aca="false">G150*(1+L150/100)</f>
        <v>0</v>
      </c>
      <c r="N150" s="193" t="n">
        <v>0</v>
      </c>
      <c r="O150" s="193" t="n">
        <f aca="false">ROUND(E150*N150,5)</f>
        <v>0</v>
      </c>
      <c r="P150" s="193" t="n">
        <v>0</v>
      </c>
      <c r="Q150" s="193" t="n">
        <f aca="false">ROUND(E150*P150,5)</f>
        <v>0</v>
      </c>
      <c r="R150" s="193"/>
      <c r="S150" s="193"/>
      <c r="T150" s="194" t="n">
        <v>4.82</v>
      </c>
      <c r="U150" s="193" t="n">
        <f aca="false">ROUND(E150*T150,2)</f>
        <v>4.82</v>
      </c>
      <c r="V150" s="195"/>
      <c r="W150" s="195"/>
      <c r="X150" s="195"/>
      <c r="Y150" s="195"/>
      <c r="Z150" s="195"/>
      <c r="AA150" s="195"/>
      <c r="AB150" s="195"/>
      <c r="AC150" s="195"/>
      <c r="AD150" s="195"/>
      <c r="AE150" s="195" t="s">
        <v>150</v>
      </c>
      <c r="AF150" s="195"/>
      <c r="AG150" s="195"/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customFormat="false" ht="13.2" hidden="false" customHeight="false" outlineLevel="0" collapsed="false">
      <c r="A151" s="196" t="s">
        <v>145</v>
      </c>
      <c r="B151" s="196" t="s">
        <v>96</v>
      </c>
      <c r="C151" s="197" t="s">
        <v>97</v>
      </c>
      <c r="D151" s="198"/>
      <c r="E151" s="199"/>
      <c r="F151" s="200"/>
      <c r="G151" s="200" t="n">
        <f aca="false">SUMIF(AE152:AE173,"&lt;&gt;NOR",G152:G173)</f>
        <v>0</v>
      </c>
      <c r="H151" s="200"/>
      <c r="I151" s="200" t="n">
        <f aca="false">SUM(I152:I173)</f>
        <v>0</v>
      </c>
      <c r="J151" s="200"/>
      <c r="K151" s="200" t="n">
        <f aca="false">SUM(K152:K173)</f>
        <v>0</v>
      </c>
      <c r="L151" s="200"/>
      <c r="M151" s="200" t="n">
        <f aca="false">SUM(M152:M173)</f>
        <v>0</v>
      </c>
      <c r="N151" s="201"/>
      <c r="O151" s="201" t="n">
        <f aca="false">SUM(O152:O173)</f>
        <v>0.37277</v>
      </c>
      <c r="P151" s="201"/>
      <c r="Q151" s="201" t="n">
        <f aca="false">SUM(Q152:Q173)</f>
        <v>0</v>
      </c>
      <c r="R151" s="201"/>
      <c r="S151" s="201"/>
      <c r="T151" s="202"/>
      <c r="U151" s="201" t="n">
        <f aca="false">SUM(U152:U173)</f>
        <v>274.47</v>
      </c>
      <c r="AE151" s="0" t="s">
        <v>146</v>
      </c>
    </row>
    <row r="152" customFormat="false" ht="13.2" hidden="false" customHeight="false" outlineLevel="1" collapsed="false">
      <c r="A152" s="187" t="n">
        <v>123</v>
      </c>
      <c r="B152" s="187" t="s">
        <v>399</v>
      </c>
      <c r="C152" s="188" t="s">
        <v>400</v>
      </c>
      <c r="D152" s="189" t="s">
        <v>200</v>
      </c>
      <c r="E152" s="190" t="n">
        <v>40.1</v>
      </c>
      <c r="F152" s="191"/>
      <c r="G152" s="192" t="n">
        <f aca="false">ROUND(E152*F152,2)</f>
        <v>0</v>
      </c>
      <c r="H152" s="191"/>
      <c r="I152" s="192" t="n">
        <f aca="false">ROUND(E152*H152,2)</f>
        <v>0</v>
      </c>
      <c r="J152" s="191"/>
      <c r="K152" s="192" t="n">
        <f aca="false">ROUND(E152*J152,2)</f>
        <v>0</v>
      </c>
      <c r="L152" s="192" t="n">
        <v>21</v>
      </c>
      <c r="M152" s="192" t="n">
        <f aca="false">G152*(1+L152/100)</f>
        <v>0</v>
      </c>
      <c r="N152" s="193" t="n">
        <v>6E-005</v>
      </c>
      <c r="O152" s="193" t="n">
        <f aca="false">ROUND(E152*N152,5)</f>
        <v>0.00241</v>
      </c>
      <c r="P152" s="193" t="n">
        <v>0</v>
      </c>
      <c r="Q152" s="193" t="n">
        <f aca="false">ROUND(E152*P152,5)</f>
        <v>0</v>
      </c>
      <c r="R152" s="193"/>
      <c r="S152" s="193"/>
      <c r="T152" s="194" t="n">
        <v>0.468</v>
      </c>
      <c r="U152" s="193" t="n">
        <f aca="false">ROUND(E152*T152,2)</f>
        <v>18.77</v>
      </c>
      <c r="V152" s="195"/>
      <c r="W152" s="195"/>
      <c r="X152" s="195"/>
      <c r="Y152" s="195"/>
      <c r="Z152" s="195"/>
      <c r="AA152" s="195"/>
      <c r="AB152" s="195"/>
      <c r="AC152" s="195"/>
      <c r="AD152" s="195"/>
      <c r="AE152" s="195" t="s">
        <v>150</v>
      </c>
      <c r="AF152" s="195"/>
      <c r="AG152" s="195"/>
      <c r="AH152" s="195"/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customFormat="false" ht="20.4" hidden="false" customHeight="false" outlineLevel="1" collapsed="false">
      <c r="A153" s="187" t="n">
        <v>124</v>
      </c>
      <c r="B153" s="187" t="s">
        <v>401</v>
      </c>
      <c r="C153" s="188" t="s">
        <v>402</v>
      </c>
      <c r="D153" s="189" t="s">
        <v>205</v>
      </c>
      <c r="E153" s="190" t="n">
        <v>1</v>
      </c>
      <c r="F153" s="191"/>
      <c r="G153" s="192" t="n">
        <f aca="false">ROUND(E153*F153,2)</f>
        <v>0</v>
      </c>
      <c r="H153" s="191"/>
      <c r="I153" s="192" t="n">
        <f aca="false">ROUND(E153*H153,2)</f>
        <v>0</v>
      </c>
      <c r="J153" s="191"/>
      <c r="K153" s="192" t="n">
        <f aca="false">ROUND(E153*J153,2)</f>
        <v>0</v>
      </c>
      <c r="L153" s="192" t="n">
        <v>21</v>
      </c>
      <c r="M153" s="192" t="n">
        <f aca="false">G153*(1+L153/100)</f>
        <v>0</v>
      </c>
      <c r="N153" s="193" t="n">
        <v>0</v>
      </c>
      <c r="O153" s="193" t="n">
        <f aca="false">ROUND(E153*N153,5)</f>
        <v>0</v>
      </c>
      <c r="P153" s="193" t="n">
        <v>0</v>
      </c>
      <c r="Q153" s="193" t="n">
        <f aca="false">ROUND(E153*P153,5)</f>
        <v>0</v>
      </c>
      <c r="R153" s="193"/>
      <c r="S153" s="193"/>
      <c r="T153" s="194" t="n">
        <v>3.7</v>
      </c>
      <c r="U153" s="193" t="n">
        <f aca="false">ROUND(E153*T153,2)</f>
        <v>3.7</v>
      </c>
      <c r="V153" s="195"/>
      <c r="W153" s="195"/>
      <c r="X153" s="195"/>
      <c r="Y153" s="195"/>
      <c r="Z153" s="195"/>
      <c r="AA153" s="195"/>
      <c r="AB153" s="195"/>
      <c r="AC153" s="195"/>
      <c r="AD153" s="195"/>
      <c r="AE153" s="195" t="s">
        <v>150</v>
      </c>
      <c r="AF153" s="195"/>
      <c r="AG153" s="195"/>
      <c r="AH153" s="195"/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customFormat="false" ht="12.8" hidden="false" customHeight="false" outlineLevel="1" collapsed="false">
      <c r="A154" s="187" t="n">
        <v>125</v>
      </c>
      <c r="B154" s="187" t="s">
        <v>403</v>
      </c>
      <c r="C154" s="188" t="s">
        <v>404</v>
      </c>
      <c r="D154" s="189" t="s">
        <v>205</v>
      </c>
      <c r="E154" s="190" t="n">
        <v>6</v>
      </c>
      <c r="F154" s="191"/>
      <c r="G154" s="192" t="n">
        <f aca="false">ROUND(E154*F154,2)</f>
        <v>0</v>
      </c>
      <c r="H154" s="191"/>
      <c r="I154" s="192" t="n">
        <f aca="false">ROUND(E154*H154,2)</f>
        <v>0</v>
      </c>
      <c r="J154" s="191"/>
      <c r="K154" s="192" t="n">
        <f aca="false">ROUND(E154*J154,2)</f>
        <v>0</v>
      </c>
      <c r="L154" s="192" t="n">
        <v>21</v>
      </c>
      <c r="M154" s="192" t="n">
        <f aca="false">G154*(1+L154/100)</f>
        <v>0</v>
      </c>
      <c r="N154" s="193" t="n">
        <v>0.04589</v>
      </c>
      <c r="O154" s="193" t="n">
        <f aca="false">ROUND(E154*N154,5)</f>
        <v>0.27534</v>
      </c>
      <c r="P154" s="193" t="n">
        <v>0</v>
      </c>
      <c r="Q154" s="193" t="n">
        <f aca="false">ROUND(E154*P154,5)</f>
        <v>0</v>
      </c>
      <c r="R154" s="193"/>
      <c r="S154" s="193"/>
      <c r="T154" s="194" t="n">
        <v>3.6391</v>
      </c>
      <c r="U154" s="193" t="n">
        <f aca="false">ROUND(E154*T154,2)</f>
        <v>21.83</v>
      </c>
      <c r="V154" s="195"/>
      <c r="W154" s="195"/>
      <c r="X154" s="195"/>
      <c r="Y154" s="195"/>
      <c r="Z154" s="195"/>
      <c r="AA154" s="195"/>
      <c r="AB154" s="195"/>
      <c r="AC154" s="195"/>
      <c r="AD154" s="195"/>
      <c r="AE154" s="195" t="s">
        <v>222</v>
      </c>
      <c r="AF154" s="195"/>
      <c r="AG154" s="195"/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customFormat="false" ht="12.8" hidden="false" customHeight="false" outlineLevel="1" collapsed="false">
      <c r="A155" s="187" t="n">
        <v>126</v>
      </c>
      <c r="B155" s="187" t="s">
        <v>405</v>
      </c>
      <c r="C155" s="188" t="s">
        <v>406</v>
      </c>
      <c r="D155" s="189" t="s">
        <v>205</v>
      </c>
      <c r="E155" s="190" t="n">
        <v>1</v>
      </c>
      <c r="F155" s="191"/>
      <c r="G155" s="192" t="n">
        <f aca="false">ROUND(E155*F155,2)</f>
        <v>0</v>
      </c>
      <c r="H155" s="191"/>
      <c r="I155" s="192" t="n">
        <f aca="false">ROUND(E155*H155,2)</f>
        <v>0</v>
      </c>
      <c r="J155" s="191"/>
      <c r="K155" s="192" t="n">
        <f aca="false">ROUND(E155*J155,2)</f>
        <v>0</v>
      </c>
      <c r="L155" s="192" t="n">
        <v>21</v>
      </c>
      <c r="M155" s="192" t="n">
        <f aca="false">G155*(1+L155/100)</f>
        <v>0</v>
      </c>
      <c r="N155" s="193" t="n">
        <v>0.04589</v>
      </c>
      <c r="O155" s="193" t="n">
        <f aca="false">ROUND(E155*N155,5)</f>
        <v>0.04589</v>
      </c>
      <c r="P155" s="193" t="n">
        <v>0</v>
      </c>
      <c r="Q155" s="193" t="n">
        <f aca="false">ROUND(E155*P155,5)</f>
        <v>0</v>
      </c>
      <c r="R155" s="193"/>
      <c r="S155" s="193"/>
      <c r="T155" s="194" t="n">
        <v>3.6391</v>
      </c>
      <c r="U155" s="193" t="n">
        <f aca="false">ROUND(E155*T155,2)</f>
        <v>3.64</v>
      </c>
      <c r="V155" s="195"/>
      <c r="W155" s="195"/>
      <c r="X155" s="195"/>
      <c r="Y155" s="195"/>
      <c r="Z155" s="195"/>
      <c r="AA155" s="195"/>
      <c r="AB155" s="195"/>
      <c r="AC155" s="195"/>
      <c r="AD155" s="195"/>
      <c r="AE155" s="195" t="s">
        <v>222</v>
      </c>
      <c r="AF155" s="195"/>
      <c r="AG155" s="195"/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customFormat="false" ht="13.2" hidden="false" customHeight="false" outlineLevel="1" collapsed="false">
      <c r="A156" s="187" t="n">
        <v>127</v>
      </c>
      <c r="B156" s="187" t="s">
        <v>407</v>
      </c>
      <c r="C156" s="188" t="s">
        <v>408</v>
      </c>
      <c r="D156" s="189" t="s">
        <v>205</v>
      </c>
      <c r="E156" s="190" t="n">
        <v>6</v>
      </c>
      <c r="F156" s="191"/>
      <c r="G156" s="192" t="n">
        <f aca="false">ROUND(E156*F156,2)</f>
        <v>0</v>
      </c>
      <c r="H156" s="191"/>
      <c r="I156" s="192" t="n">
        <f aca="false">ROUND(E156*H156,2)</f>
        <v>0</v>
      </c>
      <c r="J156" s="191"/>
      <c r="K156" s="192" t="n">
        <f aca="false">ROUND(E156*J156,2)</f>
        <v>0</v>
      </c>
      <c r="L156" s="192" t="n">
        <v>21</v>
      </c>
      <c r="M156" s="192" t="n">
        <f aca="false">G156*(1+L156/100)</f>
        <v>0</v>
      </c>
      <c r="N156" s="193" t="n">
        <v>0.00028</v>
      </c>
      <c r="O156" s="193" t="n">
        <f aca="false">ROUND(E156*N156,5)</f>
        <v>0.00168</v>
      </c>
      <c r="P156" s="193" t="n">
        <v>0</v>
      </c>
      <c r="Q156" s="193" t="n">
        <f aca="false">ROUND(E156*P156,5)</f>
        <v>0</v>
      </c>
      <c r="R156" s="193"/>
      <c r="S156" s="193"/>
      <c r="T156" s="194" t="n">
        <v>3.528</v>
      </c>
      <c r="U156" s="193" t="n">
        <f aca="false">ROUND(E156*T156,2)</f>
        <v>21.17</v>
      </c>
      <c r="V156" s="195"/>
      <c r="W156" s="195"/>
      <c r="X156" s="195"/>
      <c r="Y156" s="195"/>
      <c r="Z156" s="195"/>
      <c r="AA156" s="195"/>
      <c r="AB156" s="195"/>
      <c r="AC156" s="195"/>
      <c r="AD156" s="195"/>
      <c r="AE156" s="195" t="s">
        <v>150</v>
      </c>
      <c r="AF156" s="195"/>
      <c r="AG156" s="195"/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customFormat="false" ht="13.2" hidden="false" customHeight="false" outlineLevel="1" collapsed="false">
      <c r="A157" s="187" t="n">
        <v>128</v>
      </c>
      <c r="B157" s="187" t="s">
        <v>409</v>
      </c>
      <c r="C157" s="188" t="s">
        <v>410</v>
      </c>
      <c r="D157" s="189" t="s">
        <v>205</v>
      </c>
      <c r="E157" s="190" t="n">
        <v>1</v>
      </c>
      <c r="F157" s="191"/>
      <c r="G157" s="192" t="n">
        <f aca="false">ROUND(E157*F157,2)</f>
        <v>0</v>
      </c>
      <c r="H157" s="191"/>
      <c r="I157" s="192" t="n">
        <f aca="false">ROUND(E157*H157,2)</f>
        <v>0</v>
      </c>
      <c r="J157" s="191"/>
      <c r="K157" s="192" t="n">
        <f aca="false">ROUND(E157*J157,2)</f>
        <v>0</v>
      </c>
      <c r="L157" s="192" t="n">
        <v>21</v>
      </c>
      <c r="M157" s="192" t="n">
        <f aca="false">G157*(1+L157/100)</f>
        <v>0</v>
      </c>
      <c r="N157" s="193" t="n">
        <v>0.00028</v>
      </c>
      <c r="O157" s="193" t="n">
        <f aca="false">ROUND(E157*N157,5)</f>
        <v>0.00028</v>
      </c>
      <c r="P157" s="193" t="n">
        <v>0</v>
      </c>
      <c r="Q157" s="193" t="n">
        <f aca="false">ROUND(E157*P157,5)</f>
        <v>0</v>
      </c>
      <c r="R157" s="193"/>
      <c r="S157" s="193"/>
      <c r="T157" s="194" t="n">
        <v>3.528</v>
      </c>
      <c r="U157" s="193" t="n">
        <f aca="false">ROUND(E157*T157,2)</f>
        <v>3.53</v>
      </c>
      <c r="V157" s="195"/>
      <c r="W157" s="195"/>
      <c r="X157" s="195"/>
      <c r="Y157" s="195"/>
      <c r="Z157" s="195"/>
      <c r="AA157" s="195"/>
      <c r="AB157" s="195"/>
      <c r="AC157" s="195"/>
      <c r="AD157" s="195"/>
      <c r="AE157" s="195" t="s">
        <v>150</v>
      </c>
      <c r="AF157" s="195"/>
      <c r="AG157" s="195"/>
      <c r="AH157" s="195"/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customFormat="false" ht="13.2" hidden="false" customHeight="false" outlineLevel="1" collapsed="false">
      <c r="A158" s="187" t="n">
        <v>129</v>
      </c>
      <c r="B158" s="187" t="s">
        <v>411</v>
      </c>
      <c r="C158" s="188" t="s">
        <v>412</v>
      </c>
      <c r="D158" s="189" t="s">
        <v>205</v>
      </c>
      <c r="E158" s="190" t="n">
        <v>8</v>
      </c>
      <c r="F158" s="191"/>
      <c r="G158" s="192" t="n">
        <f aca="false">ROUND(E158*F158,2)</f>
        <v>0</v>
      </c>
      <c r="H158" s="191"/>
      <c r="I158" s="192" t="n">
        <f aca="false">ROUND(E158*H158,2)</f>
        <v>0</v>
      </c>
      <c r="J158" s="191"/>
      <c r="K158" s="192" t="n">
        <f aca="false">ROUND(E158*J158,2)</f>
        <v>0</v>
      </c>
      <c r="L158" s="192" t="n">
        <v>21</v>
      </c>
      <c r="M158" s="192" t="n">
        <f aca="false">G158*(1+L158/100)</f>
        <v>0</v>
      </c>
      <c r="N158" s="193" t="n">
        <v>0.0012</v>
      </c>
      <c r="O158" s="193" t="n">
        <f aca="false">ROUND(E158*N158,5)</f>
        <v>0.0096</v>
      </c>
      <c r="P158" s="193" t="n">
        <v>0</v>
      </c>
      <c r="Q158" s="193" t="n">
        <f aca="false">ROUND(E158*P158,5)</f>
        <v>0</v>
      </c>
      <c r="R158" s="193"/>
      <c r="S158" s="193"/>
      <c r="T158" s="194" t="n">
        <v>2.72</v>
      </c>
      <c r="U158" s="193" t="n">
        <f aca="false">ROUND(E158*T158,2)</f>
        <v>21.76</v>
      </c>
      <c r="V158" s="195"/>
      <c r="W158" s="195"/>
      <c r="X158" s="195"/>
      <c r="Y158" s="195"/>
      <c r="Z158" s="195"/>
      <c r="AA158" s="195"/>
      <c r="AB158" s="195"/>
      <c r="AC158" s="195"/>
      <c r="AD158" s="195"/>
      <c r="AE158" s="195" t="s">
        <v>150</v>
      </c>
      <c r="AF158" s="195"/>
      <c r="AG158" s="195"/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customFormat="false" ht="20.4" hidden="false" customHeight="false" outlineLevel="1" collapsed="false">
      <c r="A159" s="187" t="n">
        <v>130</v>
      </c>
      <c r="B159" s="187" t="s">
        <v>413</v>
      </c>
      <c r="C159" s="188" t="s">
        <v>414</v>
      </c>
      <c r="D159" s="189" t="s">
        <v>205</v>
      </c>
      <c r="E159" s="190" t="n">
        <v>3</v>
      </c>
      <c r="F159" s="191"/>
      <c r="G159" s="192" t="n">
        <f aca="false">ROUND(E159*F159,2)</f>
        <v>0</v>
      </c>
      <c r="H159" s="191"/>
      <c r="I159" s="192" t="n">
        <f aca="false">ROUND(E159*H159,2)</f>
        <v>0</v>
      </c>
      <c r="J159" s="191"/>
      <c r="K159" s="192" t="n">
        <f aca="false">ROUND(E159*J159,2)</f>
        <v>0</v>
      </c>
      <c r="L159" s="192" t="n">
        <v>21</v>
      </c>
      <c r="M159" s="192" t="n">
        <f aca="false">G159*(1+L159/100)</f>
        <v>0</v>
      </c>
      <c r="N159" s="193" t="n">
        <v>0.00165</v>
      </c>
      <c r="O159" s="193" t="n">
        <f aca="false">ROUND(E159*N159,5)</f>
        <v>0.00495</v>
      </c>
      <c r="P159" s="193" t="n">
        <v>0</v>
      </c>
      <c r="Q159" s="193" t="n">
        <f aca="false">ROUND(E159*P159,5)</f>
        <v>0</v>
      </c>
      <c r="R159" s="193"/>
      <c r="S159" s="193"/>
      <c r="T159" s="194" t="n">
        <v>3.05</v>
      </c>
      <c r="U159" s="193" t="n">
        <f aca="false">ROUND(E159*T159,2)</f>
        <v>9.15</v>
      </c>
      <c r="V159" s="195"/>
      <c r="W159" s="195"/>
      <c r="X159" s="195"/>
      <c r="Y159" s="195"/>
      <c r="Z159" s="195"/>
      <c r="AA159" s="195"/>
      <c r="AB159" s="195"/>
      <c r="AC159" s="195"/>
      <c r="AD159" s="195"/>
      <c r="AE159" s="195" t="s">
        <v>150</v>
      </c>
      <c r="AF159" s="195"/>
      <c r="AG159" s="195"/>
      <c r="AH159" s="195"/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customFormat="false" ht="20.4" hidden="false" customHeight="false" outlineLevel="1" collapsed="false">
      <c r="A160" s="187" t="n">
        <v>131</v>
      </c>
      <c r="B160" s="187" t="s">
        <v>415</v>
      </c>
      <c r="C160" s="188" t="s">
        <v>416</v>
      </c>
      <c r="D160" s="189" t="s">
        <v>167</v>
      </c>
      <c r="E160" s="190" t="n">
        <v>19.1</v>
      </c>
      <c r="F160" s="191"/>
      <c r="G160" s="192" t="n">
        <f aca="false">ROUND(E160*F160,2)</f>
        <v>0</v>
      </c>
      <c r="H160" s="191"/>
      <c r="I160" s="192" t="n">
        <f aca="false">ROUND(E160*H160,2)</f>
        <v>0</v>
      </c>
      <c r="J160" s="191"/>
      <c r="K160" s="192" t="n">
        <f aca="false">ROUND(E160*J160,2)</f>
        <v>0</v>
      </c>
      <c r="L160" s="192" t="n">
        <v>21</v>
      </c>
      <c r="M160" s="192" t="n">
        <f aca="false">G160*(1+L160/100)</f>
        <v>0</v>
      </c>
      <c r="N160" s="193" t="n">
        <v>0.00165</v>
      </c>
      <c r="O160" s="193" t="n">
        <f aca="false">ROUND(E160*N160,5)</f>
        <v>0.03152</v>
      </c>
      <c r="P160" s="193" t="n">
        <v>0</v>
      </c>
      <c r="Q160" s="193" t="n">
        <f aca="false">ROUND(E160*P160,5)</f>
        <v>0</v>
      </c>
      <c r="R160" s="193"/>
      <c r="S160" s="193"/>
      <c r="T160" s="194" t="n">
        <v>3.05</v>
      </c>
      <c r="U160" s="193" t="n">
        <f aca="false">ROUND(E160*T160,2)</f>
        <v>58.26</v>
      </c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 t="s">
        <v>150</v>
      </c>
      <c r="AF160" s="195"/>
      <c r="AG160" s="195"/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customFormat="false" ht="13.2" hidden="false" customHeight="false" outlineLevel="1" collapsed="false">
      <c r="A161" s="187" t="n">
        <v>132</v>
      </c>
      <c r="B161" s="187" t="s">
        <v>417</v>
      </c>
      <c r="C161" s="188" t="s">
        <v>418</v>
      </c>
      <c r="D161" s="189" t="s">
        <v>205</v>
      </c>
      <c r="E161" s="190" t="n">
        <v>14</v>
      </c>
      <c r="F161" s="191"/>
      <c r="G161" s="192" t="n">
        <f aca="false">ROUND(E161*F161,2)</f>
        <v>0</v>
      </c>
      <c r="H161" s="191"/>
      <c r="I161" s="192" t="n">
        <f aca="false">ROUND(E161*H161,2)</f>
        <v>0</v>
      </c>
      <c r="J161" s="191"/>
      <c r="K161" s="192" t="n">
        <f aca="false">ROUND(E161*J161,2)</f>
        <v>0</v>
      </c>
      <c r="L161" s="192" t="n">
        <v>21</v>
      </c>
      <c r="M161" s="192" t="n">
        <f aca="false">G161*(1+L161/100)</f>
        <v>0</v>
      </c>
      <c r="N161" s="193" t="n">
        <v>0</v>
      </c>
      <c r="O161" s="193" t="n">
        <f aca="false">ROUND(E161*N161,5)</f>
        <v>0</v>
      </c>
      <c r="P161" s="193" t="n">
        <v>0</v>
      </c>
      <c r="Q161" s="193" t="n">
        <f aca="false">ROUND(E161*P161,5)</f>
        <v>0</v>
      </c>
      <c r="R161" s="193"/>
      <c r="S161" s="193"/>
      <c r="T161" s="194" t="n">
        <v>1.45</v>
      </c>
      <c r="U161" s="193" t="n">
        <f aca="false">ROUND(E161*T161,2)</f>
        <v>20.3</v>
      </c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 t="s">
        <v>150</v>
      </c>
      <c r="AF161" s="195"/>
      <c r="AG161" s="195"/>
      <c r="AH161" s="195"/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</row>
    <row r="162" customFormat="false" ht="13.2" hidden="false" customHeight="false" outlineLevel="1" collapsed="false">
      <c r="A162" s="187" t="n">
        <v>133</v>
      </c>
      <c r="B162" s="187" t="s">
        <v>419</v>
      </c>
      <c r="C162" s="188" t="s">
        <v>420</v>
      </c>
      <c r="D162" s="189" t="s">
        <v>205</v>
      </c>
      <c r="E162" s="190" t="n">
        <v>2</v>
      </c>
      <c r="F162" s="191"/>
      <c r="G162" s="192" t="n">
        <f aca="false">ROUND(E162*F162,2)</f>
        <v>0</v>
      </c>
      <c r="H162" s="191"/>
      <c r="I162" s="192" t="n">
        <f aca="false">ROUND(E162*H162,2)</f>
        <v>0</v>
      </c>
      <c r="J162" s="191"/>
      <c r="K162" s="192" t="n">
        <f aca="false">ROUND(E162*J162,2)</f>
        <v>0</v>
      </c>
      <c r="L162" s="192" t="n">
        <v>21</v>
      </c>
      <c r="M162" s="192" t="n">
        <f aca="false">G162*(1+L162/100)</f>
        <v>0</v>
      </c>
      <c r="N162" s="193" t="n">
        <v>0</v>
      </c>
      <c r="O162" s="193" t="n">
        <f aca="false">ROUND(E162*N162,5)</f>
        <v>0</v>
      </c>
      <c r="P162" s="193" t="n">
        <v>0</v>
      </c>
      <c r="Q162" s="193" t="n">
        <f aca="false">ROUND(E162*P162,5)</f>
        <v>0</v>
      </c>
      <c r="R162" s="193"/>
      <c r="S162" s="193"/>
      <c r="T162" s="194" t="n">
        <v>2.51</v>
      </c>
      <c r="U162" s="193" t="n">
        <f aca="false">ROUND(E162*T162,2)</f>
        <v>5.02</v>
      </c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 t="s">
        <v>150</v>
      </c>
      <c r="AF162" s="195"/>
      <c r="AG162" s="195"/>
      <c r="AH162" s="195"/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customFormat="false" ht="13.2" hidden="false" customHeight="false" outlineLevel="1" collapsed="false">
      <c r="A163" s="187" t="n">
        <v>134</v>
      </c>
      <c r="B163" s="187" t="s">
        <v>421</v>
      </c>
      <c r="C163" s="188" t="s">
        <v>422</v>
      </c>
      <c r="D163" s="189" t="s">
        <v>205</v>
      </c>
      <c r="E163" s="190" t="n">
        <v>14</v>
      </c>
      <c r="F163" s="191"/>
      <c r="G163" s="192" t="n">
        <f aca="false">ROUND(E163*F163,2)</f>
        <v>0</v>
      </c>
      <c r="H163" s="191"/>
      <c r="I163" s="192" t="n">
        <f aca="false">ROUND(E163*H163,2)</f>
        <v>0</v>
      </c>
      <c r="J163" s="191"/>
      <c r="K163" s="192" t="n">
        <f aca="false">ROUND(E163*J163,2)</f>
        <v>0</v>
      </c>
      <c r="L163" s="192" t="n">
        <v>21</v>
      </c>
      <c r="M163" s="192" t="n">
        <f aca="false">G163*(1+L163/100)</f>
        <v>0</v>
      </c>
      <c r="N163" s="193" t="n">
        <v>0</v>
      </c>
      <c r="O163" s="193" t="n">
        <f aca="false">ROUND(E163*N163,5)</f>
        <v>0</v>
      </c>
      <c r="P163" s="193" t="n">
        <v>0</v>
      </c>
      <c r="Q163" s="193" t="n">
        <f aca="false">ROUND(E163*P163,5)</f>
        <v>0</v>
      </c>
      <c r="R163" s="193"/>
      <c r="S163" s="193"/>
      <c r="T163" s="194" t="n">
        <v>2.51</v>
      </c>
      <c r="U163" s="193" t="n">
        <f aca="false">ROUND(E163*T163,2)</f>
        <v>35.14</v>
      </c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 t="s">
        <v>150</v>
      </c>
      <c r="AF163" s="195"/>
      <c r="AG163" s="195"/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customFormat="false" ht="13.2" hidden="false" customHeight="false" outlineLevel="1" collapsed="false">
      <c r="A164" s="187" t="n">
        <v>135</v>
      </c>
      <c r="B164" s="187" t="s">
        <v>423</v>
      </c>
      <c r="C164" s="188" t="s">
        <v>424</v>
      </c>
      <c r="D164" s="189" t="s">
        <v>205</v>
      </c>
      <c r="E164" s="190" t="n">
        <v>2</v>
      </c>
      <c r="F164" s="191"/>
      <c r="G164" s="192" t="n">
        <f aca="false">ROUND(E164*F164,2)</f>
        <v>0</v>
      </c>
      <c r="H164" s="191"/>
      <c r="I164" s="192" t="n">
        <f aca="false">ROUND(E164*H164,2)</f>
        <v>0</v>
      </c>
      <c r="J164" s="191"/>
      <c r="K164" s="192" t="n">
        <f aca="false">ROUND(E164*J164,2)</f>
        <v>0</v>
      </c>
      <c r="L164" s="192" t="n">
        <v>21</v>
      </c>
      <c r="M164" s="192" t="n">
        <f aca="false">G164*(1+L164/100)</f>
        <v>0</v>
      </c>
      <c r="N164" s="193" t="n">
        <v>0</v>
      </c>
      <c r="O164" s="193" t="n">
        <f aca="false">ROUND(E164*N164,5)</f>
        <v>0</v>
      </c>
      <c r="P164" s="193" t="n">
        <v>0</v>
      </c>
      <c r="Q164" s="193" t="n">
        <f aca="false">ROUND(E164*P164,5)</f>
        <v>0</v>
      </c>
      <c r="R164" s="193"/>
      <c r="S164" s="193"/>
      <c r="T164" s="194" t="n">
        <v>2.51</v>
      </c>
      <c r="U164" s="193" t="n">
        <f aca="false">ROUND(E164*T164,2)</f>
        <v>5.02</v>
      </c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 t="s">
        <v>150</v>
      </c>
      <c r="AF164" s="195"/>
      <c r="AG164" s="195"/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customFormat="false" ht="13.2" hidden="false" customHeight="false" outlineLevel="1" collapsed="false">
      <c r="A165" s="187" t="n">
        <v>136</v>
      </c>
      <c r="B165" s="187" t="s">
        <v>425</v>
      </c>
      <c r="C165" s="188" t="s">
        <v>426</v>
      </c>
      <c r="D165" s="189" t="s">
        <v>205</v>
      </c>
      <c r="E165" s="190" t="n">
        <v>5</v>
      </c>
      <c r="F165" s="191"/>
      <c r="G165" s="192" t="n">
        <f aca="false">ROUND(E165*F165,2)</f>
        <v>0</v>
      </c>
      <c r="H165" s="191"/>
      <c r="I165" s="192" t="n">
        <f aca="false">ROUND(E165*H165,2)</f>
        <v>0</v>
      </c>
      <c r="J165" s="191"/>
      <c r="K165" s="192" t="n">
        <f aca="false">ROUND(E165*J165,2)</f>
        <v>0</v>
      </c>
      <c r="L165" s="192" t="n">
        <v>21</v>
      </c>
      <c r="M165" s="192" t="n">
        <f aca="false">G165*(1+L165/100)</f>
        <v>0</v>
      </c>
      <c r="N165" s="193" t="n">
        <v>0</v>
      </c>
      <c r="O165" s="193" t="n">
        <f aca="false">ROUND(E165*N165,5)</f>
        <v>0</v>
      </c>
      <c r="P165" s="193" t="n">
        <v>0</v>
      </c>
      <c r="Q165" s="193" t="n">
        <f aca="false">ROUND(E165*P165,5)</f>
        <v>0</v>
      </c>
      <c r="R165" s="193"/>
      <c r="S165" s="193"/>
      <c r="T165" s="194" t="n">
        <v>2.51</v>
      </c>
      <c r="U165" s="193" t="n">
        <f aca="false">ROUND(E165*T165,2)</f>
        <v>12.55</v>
      </c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 t="s">
        <v>150</v>
      </c>
      <c r="AF165" s="195"/>
      <c r="AG165" s="195"/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customFormat="false" ht="13.2" hidden="false" customHeight="false" outlineLevel="1" collapsed="false">
      <c r="A166" s="187" t="n">
        <v>137</v>
      </c>
      <c r="B166" s="187" t="s">
        <v>427</v>
      </c>
      <c r="C166" s="188" t="s">
        <v>428</v>
      </c>
      <c r="D166" s="189" t="s">
        <v>205</v>
      </c>
      <c r="E166" s="190" t="n">
        <v>16</v>
      </c>
      <c r="F166" s="191"/>
      <c r="G166" s="192" t="n">
        <f aca="false">ROUND(E166*F166,2)</f>
        <v>0</v>
      </c>
      <c r="H166" s="191"/>
      <c r="I166" s="192" t="n">
        <f aca="false">ROUND(E166*H166,2)</f>
        <v>0</v>
      </c>
      <c r="J166" s="191"/>
      <c r="K166" s="192" t="n">
        <f aca="false">ROUND(E166*J166,2)</f>
        <v>0</v>
      </c>
      <c r="L166" s="192" t="n">
        <v>21</v>
      </c>
      <c r="M166" s="192" t="n">
        <f aca="false">G166*(1+L166/100)</f>
        <v>0</v>
      </c>
      <c r="N166" s="193" t="n">
        <v>0</v>
      </c>
      <c r="O166" s="193" t="n">
        <f aca="false">ROUND(E166*N166,5)</f>
        <v>0</v>
      </c>
      <c r="P166" s="193" t="n">
        <v>0</v>
      </c>
      <c r="Q166" s="193" t="n">
        <f aca="false">ROUND(E166*P166,5)</f>
        <v>0</v>
      </c>
      <c r="R166" s="193"/>
      <c r="S166" s="193"/>
      <c r="T166" s="194" t="n">
        <v>0.775</v>
      </c>
      <c r="U166" s="193" t="n">
        <f aca="false">ROUND(E166*T166,2)</f>
        <v>12.4</v>
      </c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 t="s">
        <v>150</v>
      </c>
      <c r="AF166" s="195"/>
      <c r="AG166" s="195"/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customFormat="false" ht="13.2" hidden="false" customHeight="false" outlineLevel="1" collapsed="false">
      <c r="A167" s="187" t="n">
        <v>138</v>
      </c>
      <c r="B167" s="187" t="s">
        <v>429</v>
      </c>
      <c r="C167" s="188" t="s">
        <v>430</v>
      </c>
      <c r="D167" s="189" t="s">
        <v>205</v>
      </c>
      <c r="E167" s="190" t="n">
        <v>6</v>
      </c>
      <c r="F167" s="191"/>
      <c r="G167" s="192" t="n">
        <f aca="false">ROUND(E167*F167,2)</f>
        <v>0</v>
      </c>
      <c r="H167" s="191"/>
      <c r="I167" s="192" t="n">
        <f aca="false">ROUND(E167*H167,2)</f>
        <v>0</v>
      </c>
      <c r="J167" s="191"/>
      <c r="K167" s="192" t="n">
        <f aca="false">ROUND(E167*J167,2)</f>
        <v>0</v>
      </c>
      <c r="L167" s="192" t="n">
        <v>21</v>
      </c>
      <c r="M167" s="192" t="n">
        <f aca="false">G167*(1+L167/100)</f>
        <v>0</v>
      </c>
      <c r="N167" s="193" t="n">
        <v>1E-005</v>
      </c>
      <c r="O167" s="193" t="n">
        <f aca="false">ROUND(E167*N167,5)</f>
        <v>6E-005</v>
      </c>
      <c r="P167" s="193" t="n">
        <v>0</v>
      </c>
      <c r="Q167" s="193" t="n">
        <f aca="false">ROUND(E167*P167,5)</f>
        <v>0</v>
      </c>
      <c r="R167" s="193"/>
      <c r="S167" s="193"/>
      <c r="T167" s="194" t="n">
        <v>0.5473</v>
      </c>
      <c r="U167" s="193" t="n">
        <f aca="false">ROUND(E167*T167,2)</f>
        <v>3.28</v>
      </c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 t="s">
        <v>150</v>
      </c>
      <c r="AF167" s="195"/>
      <c r="AG167" s="195"/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customFormat="false" ht="20.4" hidden="false" customHeight="false" outlineLevel="1" collapsed="false">
      <c r="A168" s="187" t="n">
        <v>139</v>
      </c>
      <c r="B168" s="187" t="s">
        <v>431</v>
      </c>
      <c r="C168" s="188" t="s">
        <v>432</v>
      </c>
      <c r="D168" s="189" t="s">
        <v>200</v>
      </c>
      <c r="E168" s="190" t="n">
        <v>9.3</v>
      </c>
      <c r="F168" s="191"/>
      <c r="G168" s="192" t="n">
        <f aca="false">ROUND(E168*F168,2)</f>
        <v>0</v>
      </c>
      <c r="H168" s="191"/>
      <c r="I168" s="192" t="n">
        <f aca="false">ROUND(E168*H168,2)</f>
        <v>0</v>
      </c>
      <c r="J168" s="191"/>
      <c r="K168" s="192" t="n">
        <f aca="false">ROUND(E168*J168,2)</f>
        <v>0</v>
      </c>
      <c r="L168" s="192" t="n">
        <v>21</v>
      </c>
      <c r="M168" s="192" t="n">
        <f aca="false">G168*(1+L168/100)</f>
        <v>0</v>
      </c>
      <c r="N168" s="193" t="n">
        <v>1E-005</v>
      </c>
      <c r="O168" s="193" t="n">
        <f aca="false">ROUND(E168*N168,5)</f>
        <v>9E-005</v>
      </c>
      <c r="P168" s="193" t="n">
        <v>0</v>
      </c>
      <c r="Q168" s="193" t="n">
        <f aca="false">ROUND(E168*P168,5)</f>
        <v>0</v>
      </c>
      <c r="R168" s="193"/>
      <c r="S168" s="193"/>
      <c r="T168" s="194" t="n">
        <v>0.5473</v>
      </c>
      <c r="U168" s="193" t="n">
        <f aca="false">ROUND(E168*T168,2)</f>
        <v>5.09</v>
      </c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 t="s">
        <v>150</v>
      </c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</row>
    <row r="169" customFormat="false" ht="13.2" hidden="false" customHeight="false" outlineLevel="1" collapsed="false">
      <c r="A169" s="187" t="n">
        <v>140</v>
      </c>
      <c r="B169" s="187" t="s">
        <v>433</v>
      </c>
      <c r="C169" s="188" t="s">
        <v>434</v>
      </c>
      <c r="D169" s="189" t="s">
        <v>205</v>
      </c>
      <c r="E169" s="190" t="n">
        <v>1</v>
      </c>
      <c r="F169" s="191"/>
      <c r="G169" s="192" t="n">
        <f aca="false">ROUND(E169*F169,2)</f>
        <v>0</v>
      </c>
      <c r="H169" s="191"/>
      <c r="I169" s="192" t="n">
        <f aca="false">ROUND(E169*H169,2)</f>
        <v>0</v>
      </c>
      <c r="J169" s="191"/>
      <c r="K169" s="192" t="n">
        <f aca="false">ROUND(E169*J169,2)</f>
        <v>0</v>
      </c>
      <c r="L169" s="192" t="n">
        <v>21</v>
      </c>
      <c r="M169" s="192" t="n">
        <f aca="false">G169*(1+L169/100)</f>
        <v>0</v>
      </c>
      <c r="N169" s="193" t="n">
        <v>0.00019</v>
      </c>
      <c r="O169" s="193" t="n">
        <f aca="false">ROUND(E169*N169,5)</f>
        <v>0.00019</v>
      </c>
      <c r="P169" s="193" t="n">
        <v>0</v>
      </c>
      <c r="Q169" s="193" t="n">
        <f aca="false">ROUND(E169*P169,5)</f>
        <v>0</v>
      </c>
      <c r="R169" s="193"/>
      <c r="S169" s="193"/>
      <c r="T169" s="194" t="n">
        <v>2.322</v>
      </c>
      <c r="U169" s="193" t="n">
        <f aca="false">ROUND(E169*T169,2)</f>
        <v>2.32</v>
      </c>
      <c r="V169" s="195"/>
      <c r="W169" s="195"/>
      <c r="X169" s="195"/>
      <c r="Y169" s="195"/>
      <c r="Z169" s="195"/>
      <c r="AA169" s="195"/>
      <c r="AB169" s="195"/>
      <c r="AC169" s="195"/>
      <c r="AD169" s="195"/>
      <c r="AE169" s="195" t="s">
        <v>150</v>
      </c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customFormat="false" ht="20.4" hidden="false" customHeight="false" outlineLevel="1" collapsed="false">
      <c r="A170" s="187" t="n">
        <v>141</v>
      </c>
      <c r="B170" s="187" t="s">
        <v>435</v>
      </c>
      <c r="C170" s="188" t="s">
        <v>436</v>
      </c>
      <c r="D170" s="189" t="s">
        <v>358</v>
      </c>
      <c r="E170" s="190" t="n">
        <v>1</v>
      </c>
      <c r="F170" s="191"/>
      <c r="G170" s="192" t="n">
        <f aca="false">ROUND(E170*F170,2)</f>
        <v>0</v>
      </c>
      <c r="H170" s="191"/>
      <c r="I170" s="192" t="n">
        <f aca="false">ROUND(E170*H170,2)</f>
        <v>0</v>
      </c>
      <c r="J170" s="191"/>
      <c r="K170" s="192" t="n">
        <f aca="false">ROUND(E170*J170,2)</f>
        <v>0</v>
      </c>
      <c r="L170" s="192" t="n">
        <v>21</v>
      </c>
      <c r="M170" s="192" t="n">
        <f aca="false">G170*(1+L170/100)</f>
        <v>0</v>
      </c>
      <c r="N170" s="193" t="n">
        <v>0.00019</v>
      </c>
      <c r="O170" s="193" t="n">
        <f aca="false">ROUND(E170*N170,5)</f>
        <v>0.00019</v>
      </c>
      <c r="P170" s="193" t="n">
        <v>0</v>
      </c>
      <c r="Q170" s="193" t="n">
        <f aca="false">ROUND(E170*P170,5)</f>
        <v>0</v>
      </c>
      <c r="R170" s="193"/>
      <c r="S170" s="193"/>
      <c r="T170" s="194" t="n">
        <v>2.322</v>
      </c>
      <c r="U170" s="193" t="n">
        <f aca="false">ROUND(E170*T170,2)</f>
        <v>2.32</v>
      </c>
      <c r="V170" s="195"/>
      <c r="W170" s="195"/>
      <c r="X170" s="195"/>
      <c r="Y170" s="195"/>
      <c r="Z170" s="195"/>
      <c r="AA170" s="195"/>
      <c r="AB170" s="195"/>
      <c r="AC170" s="195"/>
      <c r="AD170" s="195"/>
      <c r="AE170" s="195" t="s">
        <v>150</v>
      </c>
      <c r="AF170" s="195"/>
      <c r="AG170" s="195"/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95"/>
    </row>
    <row r="171" customFormat="false" ht="20.4" hidden="false" customHeight="false" outlineLevel="1" collapsed="false">
      <c r="A171" s="187" t="n">
        <v>142</v>
      </c>
      <c r="B171" s="187" t="s">
        <v>437</v>
      </c>
      <c r="C171" s="188" t="s">
        <v>438</v>
      </c>
      <c r="D171" s="189" t="s">
        <v>358</v>
      </c>
      <c r="E171" s="190" t="n">
        <v>2</v>
      </c>
      <c r="F171" s="191"/>
      <c r="G171" s="192" t="n">
        <f aca="false">ROUND(E171*F171,2)</f>
        <v>0</v>
      </c>
      <c r="H171" s="191"/>
      <c r="I171" s="192" t="n">
        <f aca="false">ROUND(E171*H171,2)</f>
        <v>0</v>
      </c>
      <c r="J171" s="191"/>
      <c r="K171" s="192" t="n">
        <f aca="false">ROUND(E171*J171,2)</f>
        <v>0</v>
      </c>
      <c r="L171" s="192" t="n">
        <v>21</v>
      </c>
      <c r="M171" s="192" t="n">
        <f aca="false">G171*(1+L171/100)</f>
        <v>0</v>
      </c>
      <c r="N171" s="193" t="n">
        <v>0.00019</v>
      </c>
      <c r="O171" s="193" t="n">
        <f aca="false">ROUND(E171*N171,5)</f>
        <v>0.00038</v>
      </c>
      <c r="P171" s="193" t="n">
        <v>0</v>
      </c>
      <c r="Q171" s="193" t="n">
        <f aca="false">ROUND(E171*P171,5)</f>
        <v>0</v>
      </c>
      <c r="R171" s="193"/>
      <c r="S171" s="193"/>
      <c r="T171" s="194" t="n">
        <v>2.322</v>
      </c>
      <c r="U171" s="193" t="n">
        <f aca="false">ROUND(E171*T171,2)</f>
        <v>4.64</v>
      </c>
      <c r="V171" s="195"/>
      <c r="W171" s="195"/>
      <c r="X171" s="195"/>
      <c r="Y171" s="195"/>
      <c r="Z171" s="195"/>
      <c r="AA171" s="195"/>
      <c r="AB171" s="195"/>
      <c r="AC171" s="195"/>
      <c r="AD171" s="195"/>
      <c r="AE171" s="195" t="s">
        <v>150</v>
      </c>
      <c r="AF171" s="195"/>
      <c r="AG171" s="195"/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</row>
    <row r="172" customFormat="false" ht="13.2" hidden="false" customHeight="false" outlineLevel="1" collapsed="false">
      <c r="A172" s="187" t="n">
        <v>143</v>
      </c>
      <c r="B172" s="187" t="s">
        <v>439</v>
      </c>
      <c r="C172" s="188" t="s">
        <v>440</v>
      </c>
      <c r="D172" s="189" t="s">
        <v>358</v>
      </c>
      <c r="E172" s="190" t="n">
        <v>1</v>
      </c>
      <c r="F172" s="191"/>
      <c r="G172" s="192" t="n">
        <f aca="false">ROUND(E172*F172,2)</f>
        <v>0</v>
      </c>
      <c r="H172" s="191"/>
      <c r="I172" s="192" t="n">
        <f aca="false">ROUND(E172*H172,2)</f>
        <v>0</v>
      </c>
      <c r="J172" s="191"/>
      <c r="K172" s="192" t="n">
        <f aca="false">ROUND(E172*J172,2)</f>
        <v>0</v>
      </c>
      <c r="L172" s="192" t="n">
        <v>21</v>
      </c>
      <c r="M172" s="192" t="n">
        <f aca="false">G172*(1+L172/100)</f>
        <v>0</v>
      </c>
      <c r="N172" s="193" t="n">
        <v>0.00019</v>
      </c>
      <c r="O172" s="193" t="n">
        <f aca="false">ROUND(E172*N172,5)</f>
        <v>0.00019</v>
      </c>
      <c r="P172" s="193" t="n">
        <v>0</v>
      </c>
      <c r="Q172" s="193" t="n">
        <f aca="false">ROUND(E172*P172,5)</f>
        <v>0</v>
      </c>
      <c r="R172" s="193"/>
      <c r="S172" s="193"/>
      <c r="T172" s="194" t="n">
        <v>2.322</v>
      </c>
      <c r="U172" s="193" t="n">
        <f aca="false">ROUND(E172*T172,2)</f>
        <v>2.32</v>
      </c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 t="s">
        <v>150</v>
      </c>
      <c r="AF172" s="195"/>
      <c r="AG172" s="195"/>
      <c r="AH172" s="195"/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</row>
    <row r="173" customFormat="false" ht="13.2" hidden="false" customHeight="false" outlineLevel="1" collapsed="false">
      <c r="A173" s="187" t="n">
        <v>144</v>
      </c>
      <c r="B173" s="187" t="s">
        <v>441</v>
      </c>
      <c r="C173" s="188" t="s">
        <v>442</v>
      </c>
      <c r="D173" s="189" t="s">
        <v>315</v>
      </c>
      <c r="E173" s="190" t="n">
        <v>1</v>
      </c>
      <c r="F173" s="191"/>
      <c r="G173" s="192" t="n">
        <f aca="false">ROUND(E173*F173,2)</f>
        <v>0</v>
      </c>
      <c r="H173" s="191"/>
      <c r="I173" s="192" t="n">
        <f aca="false">ROUND(E173*H173,2)</f>
        <v>0</v>
      </c>
      <c r="J173" s="191"/>
      <c r="K173" s="192" t="n">
        <f aca="false">ROUND(E173*J173,2)</f>
        <v>0</v>
      </c>
      <c r="L173" s="192" t="n">
        <v>21</v>
      </c>
      <c r="M173" s="192" t="n">
        <f aca="false">G173*(1+L173/100)</f>
        <v>0</v>
      </c>
      <c r="N173" s="193" t="n">
        <v>0</v>
      </c>
      <c r="O173" s="193" t="n">
        <f aca="false">ROUND(E173*N173,5)</f>
        <v>0</v>
      </c>
      <c r="P173" s="193" t="n">
        <v>0</v>
      </c>
      <c r="Q173" s="193" t="n">
        <f aca="false">ROUND(E173*P173,5)</f>
        <v>0</v>
      </c>
      <c r="R173" s="193"/>
      <c r="S173" s="193"/>
      <c r="T173" s="194" t="n">
        <v>2.255</v>
      </c>
      <c r="U173" s="193" t="n">
        <f aca="false">ROUND(E173*T173,2)</f>
        <v>2.26</v>
      </c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 t="s">
        <v>150</v>
      </c>
      <c r="AF173" s="195"/>
      <c r="AG173" s="195"/>
      <c r="AH173" s="195"/>
      <c r="AI173" s="195"/>
      <c r="AJ173" s="195"/>
      <c r="AK173" s="195"/>
      <c r="AL173" s="195"/>
      <c r="AM173" s="195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</row>
    <row r="174" customFormat="false" ht="13.2" hidden="false" customHeight="false" outlineLevel="0" collapsed="false">
      <c r="A174" s="196" t="s">
        <v>145</v>
      </c>
      <c r="B174" s="196" t="s">
        <v>98</v>
      </c>
      <c r="C174" s="197" t="s">
        <v>99</v>
      </c>
      <c r="D174" s="198"/>
      <c r="E174" s="199"/>
      <c r="F174" s="200"/>
      <c r="G174" s="200" t="n">
        <f aca="false">SUMIF(AE175:AE182,"&lt;&gt;NOR",G175:G182)</f>
        <v>0</v>
      </c>
      <c r="H174" s="200"/>
      <c r="I174" s="200" t="n">
        <f aca="false">SUM(I175:I182)</f>
        <v>0</v>
      </c>
      <c r="J174" s="200"/>
      <c r="K174" s="200" t="n">
        <f aca="false">SUM(K175:K182)</f>
        <v>0</v>
      </c>
      <c r="L174" s="200"/>
      <c r="M174" s="200" t="n">
        <f aca="false">SUM(M175:M182)</f>
        <v>0</v>
      </c>
      <c r="N174" s="201"/>
      <c r="O174" s="201" t="n">
        <f aca="false">SUM(O175:O182)</f>
        <v>0.0098</v>
      </c>
      <c r="P174" s="201"/>
      <c r="Q174" s="201" t="n">
        <f aca="false">SUM(Q175:Q182)</f>
        <v>0</v>
      </c>
      <c r="R174" s="201"/>
      <c r="S174" s="201"/>
      <c r="T174" s="202"/>
      <c r="U174" s="201" t="n">
        <f aca="false">SUM(U175:U182)</f>
        <v>101.15</v>
      </c>
      <c r="AE174" s="0" t="s">
        <v>146</v>
      </c>
    </row>
    <row r="175" customFormat="false" ht="20.4" hidden="false" customHeight="false" outlineLevel="1" collapsed="false">
      <c r="A175" s="187" t="n">
        <v>145</v>
      </c>
      <c r="B175" s="187" t="s">
        <v>443</v>
      </c>
      <c r="C175" s="188" t="s">
        <v>444</v>
      </c>
      <c r="D175" s="189" t="s">
        <v>200</v>
      </c>
      <c r="E175" s="190" t="n">
        <v>10.75</v>
      </c>
      <c r="F175" s="191"/>
      <c r="G175" s="192" t="n">
        <f aca="false">ROUND(E175*F175,2)</f>
        <v>0</v>
      </c>
      <c r="H175" s="191"/>
      <c r="I175" s="192" t="n">
        <f aca="false">ROUND(E175*H175,2)</f>
        <v>0</v>
      </c>
      <c r="J175" s="191"/>
      <c r="K175" s="192" t="n">
        <f aca="false">ROUND(E175*J175,2)</f>
        <v>0</v>
      </c>
      <c r="L175" s="192" t="n">
        <v>21</v>
      </c>
      <c r="M175" s="192" t="n">
        <f aca="false">G175*(1+L175/100)</f>
        <v>0</v>
      </c>
      <c r="N175" s="193" t="n">
        <v>6E-005</v>
      </c>
      <c r="O175" s="193" t="n">
        <f aca="false">ROUND(E175*N175,5)</f>
        <v>0.00065</v>
      </c>
      <c r="P175" s="193" t="n">
        <v>0</v>
      </c>
      <c r="Q175" s="193" t="n">
        <f aca="false">ROUND(E175*P175,5)</f>
        <v>0</v>
      </c>
      <c r="R175" s="193"/>
      <c r="S175" s="193"/>
      <c r="T175" s="194" t="n">
        <v>0.516</v>
      </c>
      <c r="U175" s="193" t="n">
        <f aca="false">ROUND(E175*T175,2)</f>
        <v>5.55</v>
      </c>
      <c r="V175" s="195"/>
      <c r="W175" s="195"/>
      <c r="X175" s="195"/>
      <c r="Y175" s="195"/>
      <c r="Z175" s="195"/>
      <c r="AA175" s="195"/>
      <c r="AB175" s="195"/>
      <c r="AC175" s="195"/>
      <c r="AD175" s="195"/>
      <c r="AE175" s="195" t="s">
        <v>150</v>
      </c>
      <c r="AF175" s="195"/>
      <c r="AG175" s="195"/>
      <c r="AH175" s="195"/>
      <c r="AI175" s="195"/>
      <c r="AJ175" s="195"/>
      <c r="AK175" s="195"/>
      <c r="AL175" s="195"/>
      <c r="AM175" s="195"/>
      <c r="AN175" s="195"/>
      <c r="AO175" s="195"/>
      <c r="AP175" s="195"/>
      <c r="AQ175" s="195"/>
      <c r="AR175" s="195"/>
      <c r="AS175" s="195"/>
      <c r="AT175" s="195"/>
      <c r="AU175" s="195"/>
      <c r="AV175" s="195"/>
      <c r="AW175" s="195"/>
      <c r="AX175" s="195"/>
      <c r="AY175" s="195"/>
      <c r="AZ175" s="195"/>
      <c r="BA175" s="195"/>
      <c r="BB175" s="195"/>
      <c r="BC175" s="195"/>
      <c r="BD175" s="195"/>
      <c r="BE175" s="195"/>
      <c r="BF175" s="195"/>
      <c r="BG175" s="195"/>
      <c r="BH175" s="195"/>
    </row>
    <row r="176" customFormat="false" ht="13.2" hidden="false" customHeight="false" outlineLevel="1" collapsed="false">
      <c r="A176" s="187" t="n">
        <v>146</v>
      </c>
      <c r="B176" s="187" t="s">
        <v>445</v>
      </c>
      <c r="C176" s="188" t="s">
        <v>446</v>
      </c>
      <c r="D176" s="189" t="s">
        <v>200</v>
      </c>
      <c r="E176" s="190" t="n">
        <v>7.5</v>
      </c>
      <c r="F176" s="191"/>
      <c r="G176" s="192" t="n">
        <f aca="false">ROUND(E176*F176,2)</f>
        <v>0</v>
      </c>
      <c r="H176" s="191"/>
      <c r="I176" s="192" t="n">
        <f aca="false">ROUND(E176*H176,2)</f>
        <v>0</v>
      </c>
      <c r="J176" s="191"/>
      <c r="K176" s="192" t="n">
        <f aca="false">ROUND(E176*J176,2)</f>
        <v>0</v>
      </c>
      <c r="L176" s="192" t="n">
        <v>21</v>
      </c>
      <c r="M176" s="192" t="n">
        <f aca="false">G176*(1+L176/100)</f>
        <v>0</v>
      </c>
      <c r="N176" s="193" t="n">
        <v>0</v>
      </c>
      <c r="O176" s="193" t="n">
        <f aca="false">ROUND(E176*N176,5)</f>
        <v>0</v>
      </c>
      <c r="P176" s="193" t="n">
        <v>0</v>
      </c>
      <c r="Q176" s="193" t="n">
        <f aca="false">ROUND(E176*P176,5)</f>
        <v>0</v>
      </c>
      <c r="R176" s="193"/>
      <c r="S176" s="193"/>
      <c r="T176" s="194" t="n">
        <v>1.78</v>
      </c>
      <c r="U176" s="193" t="n">
        <f aca="false">ROUND(E176*T176,2)</f>
        <v>13.35</v>
      </c>
      <c r="V176" s="195"/>
      <c r="W176" s="195"/>
      <c r="X176" s="195"/>
      <c r="Y176" s="195"/>
      <c r="Z176" s="195"/>
      <c r="AA176" s="195"/>
      <c r="AB176" s="195"/>
      <c r="AC176" s="195"/>
      <c r="AD176" s="195"/>
      <c r="AE176" s="195" t="s">
        <v>150</v>
      </c>
      <c r="AF176" s="195"/>
      <c r="AG176" s="195"/>
      <c r="AH176" s="195"/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5"/>
      <c r="AS176" s="195"/>
      <c r="AT176" s="195"/>
      <c r="AU176" s="195"/>
      <c r="AV176" s="195"/>
      <c r="AW176" s="195"/>
      <c r="AX176" s="195"/>
      <c r="AY176" s="195"/>
      <c r="AZ176" s="195"/>
      <c r="BA176" s="195"/>
      <c r="BB176" s="195"/>
      <c r="BC176" s="195"/>
      <c r="BD176" s="195"/>
      <c r="BE176" s="195"/>
      <c r="BF176" s="195"/>
      <c r="BG176" s="195"/>
      <c r="BH176" s="195"/>
    </row>
    <row r="177" customFormat="false" ht="13.2" hidden="false" customHeight="false" outlineLevel="1" collapsed="false">
      <c r="A177" s="187" t="n">
        <v>147</v>
      </c>
      <c r="B177" s="187" t="s">
        <v>447</v>
      </c>
      <c r="C177" s="188" t="s">
        <v>448</v>
      </c>
      <c r="D177" s="189" t="s">
        <v>200</v>
      </c>
      <c r="E177" s="190" t="n">
        <v>7.5</v>
      </c>
      <c r="F177" s="191"/>
      <c r="G177" s="192" t="n">
        <f aca="false">ROUND(E177*F177,2)</f>
        <v>0</v>
      </c>
      <c r="H177" s="191"/>
      <c r="I177" s="192" t="n">
        <f aca="false">ROUND(E177*H177,2)</f>
        <v>0</v>
      </c>
      <c r="J177" s="191"/>
      <c r="K177" s="192" t="n">
        <f aca="false">ROUND(E177*J177,2)</f>
        <v>0</v>
      </c>
      <c r="L177" s="192" t="n">
        <v>21</v>
      </c>
      <c r="M177" s="192" t="n">
        <f aca="false">G177*(1+L177/100)</f>
        <v>0</v>
      </c>
      <c r="N177" s="193" t="n">
        <v>0</v>
      </c>
      <c r="O177" s="193" t="n">
        <f aca="false">ROUND(E177*N177,5)</f>
        <v>0</v>
      </c>
      <c r="P177" s="193" t="n">
        <v>0</v>
      </c>
      <c r="Q177" s="193" t="n">
        <f aca="false">ROUND(E177*P177,5)</f>
        <v>0</v>
      </c>
      <c r="R177" s="193"/>
      <c r="S177" s="193"/>
      <c r="T177" s="194" t="n">
        <v>2.6</v>
      </c>
      <c r="U177" s="193" t="n">
        <f aca="false">ROUND(E177*T177,2)</f>
        <v>19.5</v>
      </c>
      <c r="V177" s="195"/>
      <c r="W177" s="195"/>
      <c r="X177" s="195"/>
      <c r="Y177" s="195"/>
      <c r="Z177" s="195"/>
      <c r="AA177" s="195"/>
      <c r="AB177" s="195"/>
      <c r="AC177" s="195"/>
      <c r="AD177" s="195"/>
      <c r="AE177" s="195" t="s">
        <v>150</v>
      </c>
      <c r="AF177" s="195"/>
      <c r="AG177" s="195"/>
      <c r="AH177" s="195"/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5"/>
      <c r="AS177" s="195"/>
      <c r="AT177" s="195"/>
      <c r="AU177" s="195"/>
      <c r="AV177" s="195"/>
      <c r="AW177" s="195"/>
      <c r="AX177" s="195"/>
      <c r="AY177" s="195"/>
      <c r="AZ177" s="195"/>
      <c r="BA177" s="195"/>
      <c r="BB177" s="195"/>
      <c r="BC177" s="195"/>
      <c r="BD177" s="195"/>
      <c r="BE177" s="195"/>
      <c r="BF177" s="195"/>
      <c r="BG177" s="195"/>
      <c r="BH177" s="195"/>
    </row>
    <row r="178" customFormat="false" ht="13.2" hidden="false" customHeight="false" outlineLevel="1" collapsed="false">
      <c r="A178" s="187" t="n">
        <v>148</v>
      </c>
      <c r="B178" s="187" t="s">
        <v>449</v>
      </c>
      <c r="C178" s="188" t="s">
        <v>450</v>
      </c>
      <c r="D178" s="189" t="s">
        <v>200</v>
      </c>
      <c r="E178" s="190" t="n">
        <v>5.2</v>
      </c>
      <c r="F178" s="191"/>
      <c r="G178" s="192" t="n">
        <f aca="false">ROUND(E178*F178,2)</f>
        <v>0</v>
      </c>
      <c r="H178" s="191"/>
      <c r="I178" s="192" t="n">
        <f aca="false">ROUND(E178*H178,2)</f>
        <v>0</v>
      </c>
      <c r="J178" s="191"/>
      <c r="K178" s="192" t="n">
        <f aca="false">ROUND(E178*J178,2)</f>
        <v>0</v>
      </c>
      <c r="L178" s="192" t="n">
        <v>21</v>
      </c>
      <c r="M178" s="192" t="n">
        <f aca="false">G178*(1+L178/100)</f>
        <v>0</v>
      </c>
      <c r="N178" s="193" t="n">
        <v>0</v>
      </c>
      <c r="O178" s="193" t="n">
        <f aca="false">ROUND(E178*N178,5)</f>
        <v>0</v>
      </c>
      <c r="P178" s="193" t="n">
        <v>0</v>
      </c>
      <c r="Q178" s="193" t="n">
        <f aca="false">ROUND(E178*P178,5)</f>
        <v>0</v>
      </c>
      <c r="R178" s="193"/>
      <c r="S178" s="193"/>
      <c r="T178" s="194" t="n">
        <v>2.6</v>
      </c>
      <c r="U178" s="193" t="n">
        <f aca="false">ROUND(E178*T178,2)</f>
        <v>13.52</v>
      </c>
      <c r="V178" s="195"/>
      <c r="W178" s="195"/>
      <c r="X178" s="195"/>
      <c r="Y178" s="195"/>
      <c r="Z178" s="195"/>
      <c r="AA178" s="195"/>
      <c r="AB178" s="195"/>
      <c r="AC178" s="195"/>
      <c r="AD178" s="195"/>
      <c r="AE178" s="195" t="s">
        <v>150</v>
      </c>
      <c r="AF178" s="195"/>
      <c r="AG178" s="195"/>
      <c r="AH178" s="195"/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5"/>
      <c r="AS178" s="195"/>
      <c r="AT178" s="195"/>
      <c r="AU178" s="195"/>
      <c r="AV178" s="195"/>
      <c r="AW178" s="195"/>
      <c r="AX178" s="195"/>
      <c r="AY178" s="195"/>
      <c r="AZ178" s="195"/>
      <c r="BA178" s="195"/>
      <c r="BB178" s="195"/>
      <c r="BC178" s="195"/>
      <c r="BD178" s="195"/>
      <c r="BE178" s="195"/>
      <c r="BF178" s="195"/>
      <c r="BG178" s="195"/>
      <c r="BH178" s="195"/>
    </row>
    <row r="179" customFormat="false" ht="20.4" hidden="false" customHeight="false" outlineLevel="1" collapsed="false">
      <c r="A179" s="187" t="n">
        <v>149</v>
      </c>
      <c r="B179" s="187" t="s">
        <v>451</v>
      </c>
      <c r="C179" s="188" t="s">
        <v>452</v>
      </c>
      <c r="D179" s="189" t="s">
        <v>378</v>
      </c>
      <c r="E179" s="190" t="n">
        <v>150</v>
      </c>
      <c r="F179" s="191"/>
      <c r="G179" s="192" t="n">
        <f aca="false">ROUND(E179*F179,2)</f>
        <v>0</v>
      </c>
      <c r="H179" s="191"/>
      <c r="I179" s="192" t="n">
        <f aca="false">ROUND(E179*H179,2)</f>
        <v>0</v>
      </c>
      <c r="J179" s="191"/>
      <c r="K179" s="192" t="n">
        <f aca="false">ROUND(E179*J179,2)</f>
        <v>0</v>
      </c>
      <c r="L179" s="192" t="n">
        <v>21</v>
      </c>
      <c r="M179" s="192" t="n">
        <f aca="false">G179*(1+L179/100)</f>
        <v>0</v>
      </c>
      <c r="N179" s="193" t="n">
        <v>6E-005</v>
      </c>
      <c r="O179" s="193" t="n">
        <f aca="false">ROUND(E179*N179,5)</f>
        <v>0.009</v>
      </c>
      <c r="P179" s="193" t="n">
        <v>0</v>
      </c>
      <c r="Q179" s="193" t="n">
        <f aca="false">ROUND(E179*P179,5)</f>
        <v>0</v>
      </c>
      <c r="R179" s="193"/>
      <c r="S179" s="193"/>
      <c r="T179" s="194" t="n">
        <v>0.304</v>
      </c>
      <c r="U179" s="193" t="n">
        <f aca="false">ROUND(E179*T179,2)</f>
        <v>45.6</v>
      </c>
      <c r="V179" s="195"/>
      <c r="W179" s="195"/>
      <c r="X179" s="195"/>
      <c r="Y179" s="195"/>
      <c r="Z179" s="195"/>
      <c r="AA179" s="195"/>
      <c r="AB179" s="195"/>
      <c r="AC179" s="195"/>
      <c r="AD179" s="195"/>
      <c r="AE179" s="195" t="s">
        <v>150</v>
      </c>
      <c r="AF179" s="195"/>
      <c r="AG179" s="195"/>
      <c r="AH179" s="195"/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5"/>
      <c r="AS179" s="195"/>
      <c r="AT179" s="195"/>
      <c r="AU179" s="195"/>
      <c r="AV179" s="195"/>
      <c r="AW179" s="195"/>
      <c r="AX179" s="195"/>
      <c r="AY179" s="195"/>
      <c r="AZ179" s="195"/>
      <c r="BA179" s="195"/>
      <c r="BB179" s="195"/>
      <c r="BC179" s="195"/>
      <c r="BD179" s="195"/>
      <c r="BE179" s="195"/>
      <c r="BF179" s="195"/>
      <c r="BG179" s="195"/>
      <c r="BH179" s="195"/>
    </row>
    <row r="180" customFormat="false" ht="20.4" hidden="false" customHeight="false" outlineLevel="1" collapsed="false">
      <c r="A180" s="187" t="n">
        <v>150</v>
      </c>
      <c r="B180" s="187" t="s">
        <v>453</v>
      </c>
      <c r="C180" s="188" t="s">
        <v>454</v>
      </c>
      <c r="D180" s="189" t="s">
        <v>358</v>
      </c>
      <c r="E180" s="190" t="n">
        <v>1</v>
      </c>
      <c r="F180" s="191"/>
      <c r="G180" s="192" t="n">
        <f aca="false">ROUND(E180*F180,2)</f>
        <v>0</v>
      </c>
      <c r="H180" s="191"/>
      <c r="I180" s="192" t="n">
        <f aca="false">ROUND(E180*H180,2)</f>
        <v>0</v>
      </c>
      <c r="J180" s="191"/>
      <c r="K180" s="192" t="n">
        <f aca="false">ROUND(E180*J180,2)</f>
        <v>0</v>
      </c>
      <c r="L180" s="192" t="n">
        <v>21</v>
      </c>
      <c r="M180" s="192" t="n">
        <f aca="false">G180*(1+L180/100)</f>
        <v>0</v>
      </c>
      <c r="N180" s="193" t="n">
        <v>5E-005</v>
      </c>
      <c r="O180" s="193" t="n">
        <f aca="false">ROUND(E180*N180,5)</f>
        <v>5E-005</v>
      </c>
      <c r="P180" s="193" t="n">
        <v>0</v>
      </c>
      <c r="Q180" s="193" t="n">
        <f aca="false">ROUND(E180*P180,5)</f>
        <v>0</v>
      </c>
      <c r="R180" s="193"/>
      <c r="S180" s="193"/>
      <c r="T180" s="194" t="n">
        <v>0.1</v>
      </c>
      <c r="U180" s="193" t="n">
        <f aca="false">ROUND(E180*T180,2)</f>
        <v>0.1</v>
      </c>
      <c r="V180" s="195"/>
      <c r="W180" s="195"/>
      <c r="X180" s="195"/>
      <c r="Y180" s="195"/>
      <c r="Z180" s="195"/>
      <c r="AA180" s="195"/>
      <c r="AB180" s="195"/>
      <c r="AC180" s="195"/>
      <c r="AD180" s="195"/>
      <c r="AE180" s="195" t="s">
        <v>150</v>
      </c>
      <c r="AF180" s="195"/>
      <c r="AG180" s="195"/>
      <c r="AH180" s="195"/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5"/>
      <c r="AS180" s="195"/>
      <c r="AT180" s="195"/>
      <c r="AU180" s="195"/>
      <c r="AV180" s="195"/>
      <c r="AW180" s="195"/>
      <c r="AX180" s="195"/>
      <c r="AY180" s="195"/>
      <c r="AZ180" s="195"/>
      <c r="BA180" s="195"/>
      <c r="BB180" s="195"/>
      <c r="BC180" s="195"/>
      <c r="BD180" s="195"/>
      <c r="BE180" s="195"/>
      <c r="BF180" s="195"/>
      <c r="BG180" s="195"/>
      <c r="BH180" s="195"/>
    </row>
    <row r="181" customFormat="false" ht="20.4" hidden="false" customHeight="false" outlineLevel="1" collapsed="false">
      <c r="A181" s="187" t="n">
        <v>151</v>
      </c>
      <c r="B181" s="187" t="s">
        <v>455</v>
      </c>
      <c r="C181" s="188" t="s">
        <v>456</v>
      </c>
      <c r="D181" s="189" t="s">
        <v>358</v>
      </c>
      <c r="E181" s="190" t="n">
        <v>2</v>
      </c>
      <c r="F181" s="191"/>
      <c r="G181" s="192" t="n">
        <f aca="false">ROUND(E181*F181,2)</f>
        <v>0</v>
      </c>
      <c r="H181" s="191"/>
      <c r="I181" s="192" t="n">
        <f aca="false">ROUND(E181*H181,2)</f>
        <v>0</v>
      </c>
      <c r="J181" s="191"/>
      <c r="K181" s="192" t="n">
        <f aca="false">ROUND(E181*J181,2)</f>
        <v>0</v>
      </c>
      <c r="L181" s="192" t="n">
        <v>21</v>
      </c>
      <c r="M181" s="192" t="n">
        <f aca="false">G181*(1+L181/100)</f>
        <v>0</v>
      </c>
      <c r="N181" s="193" t="n">
        <v>5E-005</v>
      </c>
      <c r="O181" s="193" t="n">
        <f aca="false">ROUND(E181*N181,5)</f>
        <v>0.0001</v>
      </c>
      <c r="P181" s="193" t="n">
        <v>0</v>
      </c>
      <c r="Q181" s="193" t="n">
        <f aca="false">ROUND(E181*P181,5)</f>
        <v>0</v>
      </c>
      <c r="R181" s="193"/>
      <c r="S181" s="193"/>
      <c r="T181" s="194" t="n">
        <v>0.1</v>
      </c>
      <c r="U181" s="193" t="n">
        <f aca="false">ROUND(E181*T181,2)</f>
        <v>0.2</v>
      </c>
      <c r="V181" s="195"/>
      <c r="W181" s="195"/>
      <c r="X181" s="195"/>
      <c r="Y181" s="195"/>
      <c r="Z181" s="195"/>
      <c r="AA181" s="195"/>
      <c r="AB181" s="195"/>
      <c r="AC181" s="195"/>
      <c r="AD181" s="195"/>
      <c r="AE181" s="195" t="s">
        <v>150</v>
      </c>
      <c r="AF181" s="195"/>
      <c r="AG181" s="195"/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5"/>
      <c r="AS181" s="195"/>
      <c r="AT181" s="195"/>
      <c r="AU181" s="195"/>
      <c r="AV181" s="195"/>
      <c r="AW181" s="195"/>
      <c r="AX181" s="195"/>
      <c r="AY181" s="195"/>
      <c r="AZ181" s="195"/>
      <c r="BA181" s="195"/>
      <c r="BB181" s="195"/>
      <c r="BC181" s="195"/>
      <c r="BD181" s="195"/>
      <c r="BE181" s="195"/>
      <c r="BF181" s="195"/>
      <c r="BG181" s="195"/>
      <c r="BH181" s="195"/>
    </row>
    <row r="182" customFormat="false" ht="13.2" hidden="false" customHeight="false" outlineLevel="1" collapsed="false">
      <c r="A182" s="187" t="n">
        <v>152</v>
      </c>
      <c r="B182" s="187" t="s">
        <v>457</v>
      </c>
      <c r="C182" s="188" t="s">
        <v>458</v>
      </c>
      <c r="D182" s="189" t="s">
        <v>315</v>
      </c>
      <c r="E182" s="190" t="n">
        <v>1</v>
      </c>
      <c r="F182" s="191"/>
      <c r="G182" s="192" t="n">
        <f aca="false">ROUND(E182*F182,2)</f>
        <v>0</v>
      </c>
      <c r="H182" s="191"/>
      <c r="I182" s="192" t="n">
        <f aca="false">ROUND(E182*H182,2)</f>
        <v>0</v>
      </c>
      <c r="J182" s="191"/>
      <c r="K182" s="192" t="n">
        <f aca="false">ROUND(E182*J182,2)</f>
        <v>0</v>
      </c>
      <c r="L182" s="192" t="n">
        <v>21</v>
      </c>
      <c r="M182" s="192" t="n">
        <f aca="false">G182*(1+L182/100)</f>
        <v>0</v>
      </c>
      <c r="N182" s="193" t="n">
        <v>0</v>
      </c>
      <c r="O182" s="193" t="n">
        <f aca="false">ROUND(E182*N182,5)</f>
        <v>0</v>
      </c>
      <c r="P182" s="193" t="n">
        <v>0</v>
      </c>
      <c r="Q182" s="193" t="n">
        <f aca="false">ROUND(E182*P182,5)</f>
        <v>0</v>
      </c>
      <c r="R182" s="193"/>
      <c r="S182" s="193"/>
      <c r="T182" s="194" t="n">
        <v>3.327</v>
      </c>
      <c r="U182" s="193" t="n">
        <f aca="false">ROUND(E182*T182,2)</f>
        <v>3.33</v>
      </c>
      <c r="V182" s="195"/>
      <c r="W182" s="195"/>
      <c r="X182" s="195"/>
      <c r="Y182" s="195"/>
      <c r="Z182" s="195"/>
      <c r="AA182" s="195"/>
      <c r="AB182" s="195"/>
      <c r="AC182" s="195"/>
      <c r="AD182" s="195"/>
      <c r="AE182" s="195" t="s">
        <v>150</v>
      </c>
      <c r="AF182" s="195"/>
      <c r="AG182" s="195"/>
      <c r="AH182" s="195"/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5"/>
      <c r="AS182" s="195"/>
      <c r="AT182" s="195"/>
      <c r="AU182" s="195"/>
      <c r="AV182" s="195"/>
      <c r="AW182" s="195"/>
      <c r="AX182" s="195"/>
      <c r="AY182" s="195"/>
      <c r="AZ182" s="195"/>
      <c r="BA182" s="195"/>
      <c r="BB182" s="195"/>
      <c r="BC182" s="195"/>
      <c r="BD182" s="195"/>
      <c r="BE182" s="195"/>
      <c r="BF182" s="195"/>
      <c r="BG182" s="195"/>
      <c r="BH182" s="195"/>
    </row>
    <row r="183" customFormat="false" ht="13.2" hidden="false" customHeight="false" outlineLevel="0" collapsed="false">
      <c r="A183" s="196" t="s">
        <v>145</v>
      </c>
      <c r="B183" s="196" t="s">
        <v>100</v>
      </c>
      <c r="C183" s="197" t="s">
        <v>101</v>
      </c>
      <c r="D183" s="198"/>
      <c r="E183" s="199"/>
      <c r="F183" s="200"/>
      <c r="G183" s="200" t="n">
        <f aca="false">SUMIF(AE184:AE193,"&lt;&gt;NOR",G184:G193)</f>
        <v>0</v>
      </c>
      <c r="H183" s="200"/>
      <c r="I183" s="200" t="n">
        <f aca="false">SUM(I184:I193)</f>
        <v>0</v>
      </c>
      <c r="J183" s="200"/>
      <c r="K183" s="200" t="n">
        <f aca="false">SUM(K184:K193)</f>
        <v>0</v>
      </c>
      <c r="L183" s="200"/>
      <c r="M183" s="200" t="n">
        <f aca="false">SUM(M184:M193)</f>
        <v>0</v>
      </c>
      <c r="N183" s="201"/>
      <c r="O183" s="201" t="n">
        <f aca="false">SUM(O184:O193)</f>
        <v>1.79195</v>
      </c>
      <c r="P183" s="201"/>
      <c r="Q183" s="201" t="n">
        <f aca="false">SUM(Q184:Q193)</f>
        <v>0</v>
      </c>
      <c r="R183" s="201"/>
      <c r="S183" s="201"/>
      <c r="T183" s="202"/>
      <c r="U183" s="201" t="n">
        <f aca="false">SUM(U184:U193)</f>
        <v>96.3</v>
      </c>
      <c r="AE183" s="0" t="s">
        <v>146</v>
      </c>
    </row>
    <row r="184" customFormat="false" ht="12.8" hidden="false" customHeight="false" outlineLevel="1" collapsed="false">
      <c r="A184" s="187" t="n">
        <v>153</v>
      </c>
      <c r="B184" s="187" t="s">
        <v>459</v>
      </c>
      <c r="C184" s="188" t="s">
        <v>460</v>
      </c>
      <c r="D184" s="189" t="s">
        <v>167</v>
      </c>
      <c r="E184" s="190" t="n">
        <v>67</v>
      </c>
      <c r="F184" s="191"/>
      <c r="G184" s="192" t="n">
        <f aca="false">ROUND(E184*F184,2)</f>
        <v>0</v>
      </c>
      <c r="H184" s="191"/>
      <c r="I184" s="192" t="n">
        <f aca="false">ROUND(E184*H184,2)</f>
        <v>0</v>
      </c>
      <c r="J184" s="191"/>
      <c r="K184" s="192" t="n">
        <f aca="false">ROUND(E184*J184,2)</f>
        <v>0</v>
      </c>
      <c r="L184" s="192" t="n">
        <v>21</v>
      </c>
      <c r="M184" s="192" t="n">
        <f aca="false">G184*(1+L184/100)</f>
        <v>0</v>
      </c>
      <c r="N184" s="193" t="n">
        <v>0</v>
      </c>
      <c r="O184" s="193" t="n">
        <f aca="false">ROUND(E184*N184,5)</f>
        <v>0</v>
      </c>
      <c r="P184" s="193" t="n">
        <v>0</v>
      </c>
      <c r="Q184" s="193" t="n">
        <f aca="false">ROUND(E184*P184,5)</f>
        <v>0</v>
      </c>
      <c r="R184" s="193"/>
      <c r="S184" s="193"/>
      <c r="T184" s="194" t="n">
        <v>0.016</v>
      </c>
      <c r="U184" s="193" t="n">
        <f aca="false">ROUND(E184*T184,2)</f>
        <v>1.07</v>
      </c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 t="s">
        <v>150</v>
      </c>
      <c r="AF184" s="195"/>
      <c r="AG184" s="195"/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</row>
    <row r="185" customFormat="false" ht="12.8" hidden="false" customHeight="false" outlineLevel="1" collapsed="false">
      <c r="A185" s="187" t="n">
        <v>154</v>
      </c>
      <c r="B185" s="187" t="s">
        <v>461</v>
      </c>
      <c r="C185" s="188" t="s">
        <v>462</v>
      </c>
      <c r="D185" s="189" t="s">
        <v>167</v>
      </c>
      <c r="E185" s="190" t="n">
        <v>67</v>
      </c>
      <c r="F185" s="191"/>
      <c r="G185" s="192" t="n">
        <f aca="false">ROUND(E185*F185,2)</f>
        <v>0</v>
      </c>
      <c r="H185" s="191"/>
      <c r="I185" s="192" t="n">
        <f aca="false">ROUND(E185*H185,2)</f>
        <v>0</v>
      </c>
      <c r="J185" s="191"/>
      <c r="K185" s="192" t="n">
        <f aca="false">ROUND(E185*J185,2)</f>
        <v>0</v>
      </c>
      <c r="L185" s="192" t="n">
        <v>21</v>
      </c>
      <c r="M185" s="192" t="n">
        <f aca="false">G185*(1+L185/100)</f>
        <v>0</v>
      </c>
      <c r="N185" s="193" t="n">
        <v>0.00021</v>
      </c>
      <c r="O185" s="193" t="n">
        <f aca="false">ROUND(E185*N185,5)</f>
        <v>0.01407</v>
      </c>
      <c r="P185" s="193" t="n">
        <v>0</v>
      </c>
      <c r="Q185" s="193" t="n">
        <f aca="false">ROUND(E185*P185,5)</f>
        <v>0</v>
      </c>
      <c r="R185" s="193"/>
      <c r="S185" s="193"/>
      <c r="T185" s="194" t="n">
        <v>0.05</v>
      </c>
      <c r="U185" s="193" t="n">
        <f aca="false">ROUND(E185*T185,2)</f>
        <v>3.35</v>
      </c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 t="s">
        <v>150</v>
      </c>
      <c r="AF185" s="195"/>
      <c r="AG185" s="195"/>
      <c r="AH185" s="195"/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5"/>
      <c r="AS185" s="195"/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</row>
    <row r="186" customFormat="false" ht="12.8" hidden="false" customHeight="false" outlineLevel="1" collapsed="false">
      <c r="A186" s="187" t="n">
        <v>155</v>
      </c>
      <c r="B186" s="187" t="s">
        <v>463</v>
      </c>
      <c r="C186" s="188" t="s">
        <v>464</v>
      </c>
      <c r="D186" s="189" t="s">
        <v>167</v>
      </c>
      <c r="E186" s="190" t="n">
        <v>67</v>
      </c>
      <c r="F186" s="191"/>
      <c r="G186" s="192" t="n">
        <f aca="false">ROUND(E186*F186,2)</f>
        <v>0</v>
      </c>
      <c r="H186" s="191"/>
      <c r="I186" s="192" t="n">
        <f aca="false">ROUND(E186*H186,2)</f>
        <v>0</v>
      </c>
      <c r="J186" s="191"/>
      <c r="K186" s="192" t="n">
        <f aca="false">ROUND(E186*J186,2)</f>
        <v>0</v>
      </c>
      <c r="L186" s="192" t="n">
        <v>21</v>
      </c>
      <c r="M186" s="192" t="n">
        <f aca="false">G186*(1+L186/100)</f>
        <v>0</v>
      </c>
      <c r="N186" s="193" t="n">
        <v>8E-005</v>
      </c>
      <c r="O186" s="193" t="n">
        <f aca="false">ROUND(E186*N186,5)</f>
        <v>0.00536</v>
      </c>
      <c r="P186" s="193" t="n">
        <v>0</v>
      </c>
      <c r="Q186" s="193" t="n">
        <f aca="false">ROUND(E186*P186,5)</f>
        <v>0</v>
      </c>
      <c r="R186" s="193"/>
      <c r="S186" s="193"/>
      <c r="T186" s="194" t="n">
        <v>0.06</v>
      </c>
      <c r="U186" s="193" t="n">
        <f aca="false">ROUND(E186*T186,2)</f>
        <v>4.02</v>
      </c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 t="s">
        <v>150</v>
      </c>
      <c r="AF186" s="195"/>
      <c r="AG186" s="195"/>
      <c r="AH186" s="195"/>
      <c r="AI186" s="195"/>
      <c r="AJ186" s="195"/>
      <c r="AK186" s="195"/>
      <c r="AL186" s="195"/>
      <c r="AM186" s="195"/>
      <c r="AN186" s="195"/>
      <c r="AO186" s="195"/>
      <c r="AP186" s="195"/>
      <c r="AQ186" s="195"/>
      <c r="AR186" s="195"/>
      <c r="AS186" s="195"/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</row>
    <row r="187" customFormat="false" ht="19.4" hidden="false" customHeight="false" outlineLevel="1" collapsed="false">
      <c r="A187" s="187" t="n">
        <v>156</v>
      </c>
      <c r="B187" s="187" t="s">
        <v>465</v>
      </c>
      <c r="C187" s="188" t="s">
        <v>466</v>
      </c>
      <c r="D187" s="189" t="s">
        <v>200</v>
      </c>
      <c r="E187" s="190" t="n">
        <v>44</v>
      </c>
      <c r="F187" s="191"/>
      <c r="G187" s="192" t="n">
        <f aca="false">ROUND(E187*F187,2)</f>
        <v>0</v>
      </c>
      <c r="H187" s="191"/>
      <c r="I187" s="192" t="n">
        <f aca="false">ROUND(E187*H187,2)</f>
        <v>0</v>
      </c>
      <c r="J187" s="191"/>
      <c r="K187" s="192" t="n">
        <f aca="false">ROUND(E187*J187,2)</f>
        <v>0</v>
      </c>
      <c r="L187" s="192" t="n">
        <v>21</v>
      </c>
      <c r="M187" s="192" t="n">
        <f aca="false">G187*(1+L187/100)</f>
        <v>0</v>
      </c>
      <c r="N187" s="193" t="n">
        <v>0.00032</v>
      </c>
      <c r="O187" s="193" t="n">
        <f aca="false">ROUND(E187*N187,5)</f>
        <v>0.01408</v>
      </c>
      <c r="P187" s="193" t="n">
        <v>0</v>
      </c>
      <c r="Q187" s="193" t="n">
        <f aca="false">ROUND(E187*P187,5)</f>
        <v>0</v>
      </c>
      <c r="R187" s="193"/>
      <c r="S187" s="193"/>
      <c r="T187" s="194" t="n">
        <v>0.236</v>
      </c>
      <c r="U187" s="193" t="n">
        <f aca="false">ROUND(E187*T187,2)</f>
        <v>10.38</v>
      </c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 t="s">
        <v>150</v>
      </c>
      <c r="AF187" s="195"/>
      <c r="AG187" s="195"/>
      <c r="AH187" s="195"/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5"/>
      <c r="AS187" s="195"/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</row>
    <row r="188" customFormat="false" ht="12.8" hidden="false" customHeight="false" outlineLevel="1" collapsed="false">
      <c r="A188" s="187" t="n">
        <v>157</v>
      </c>
      <c r="B188" s="187" t="s">
        <v>467</v>
      </c>
      <c r="C188" s="188" t="s">
        <v>468</v>
      </c>
      <c r="D188" s="189" t="s">
        <v>200</v>
      </c>
      <c r="E188" s="190" t="n">
        <v>44</v>
      </c>
      <c r="F188" s="191"/>
      <c r="G188" s="192" t="n">
        <f aca="false">ROUND(E188*F188,2)</f>
        <v>0</v>
      </c>
      <c r="H188" s="191"/>
      <c r="I188" s="192" t="n">
        <f aca="false">ROUND(E188*H188,2)</f>
        <v>0</v>
      </c>
      <c r="J188" s="191"/>
      <c r="K188" s="192" t="n">
        <f aca="false">ROUND(E188*J188,2)</f>
        <v>0</v>
      </c>
      <c r="L188" s="192" t="n">
        <v>21</v>
      </c>
      <c r="M188" s="192" t="n">
        <f aca="false">G188*(1+L188/100)</f>
        <v>0</v>
      </c>
      <c r="N188" s="193" t="n">
        <v>0</v>
      </c>
      <c r="O188" s="193" t="n">
        <f aca="false">ROUND(E188*N188,5)</f>
        <v>0</v>
      </c>
      <c r="P188" s="193" t="n">
        <v>0</v>
      </c>
      <c r="Q188" s="193" t="n">
        <f aca="false">ROUND(E188*P188,5)</f>
        <v>0</v>
      </c>
      <c r="R188" s="193"/>
      <c r="S188" s="193"/>
      <c r="T188" s="194" t="n">
        <v>0.154</v>
      </c>
      <c r="U188" s="193" t="n">
        <f aca="false">ROUND(E188*T188,2)</f>
        <v>6.78</v>
      </c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 t="s">
        <v>150</v>
      </c>
      <c r="AF188" s="195"/>
      <c r="AG188" s="195"/>
      <c r="AH188" s="195"/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5"/>
      <c r="AS188" s="195"/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</row>
    <row r="189" customFormat="false" ht="19.4" hidden="false" customHeight="false" outlineLevel="1" collapsed="false">
      <c r="A189" s="187" t="n">
        <v>158</v>
      </c>
      <c r="B189" s="187" t="s">
        <v>469</v>
      </c>
      <c r="C189" s="188" t="s">
        <v>470</v>
      </c>
      <c r="D189" s="189" t="s">
        <v>167</v>
      </c>
      <c r="E189" s="190" t="n">
        <v>67</v>
      </c>
      <c r="F189" s="191"/>
      <c r="G189" s="192" t="n">
        <f aca="false">ROUND(E189*F189,2)</f>
        <v>0</v>
      </c>
      <c r="H189" s="191"/>
      <c r="I189" s="192" t="n">
        <f aca="false">ROUND(E189*H189,2)</f>
        <v>0</v>
      </c>
      <c r="J189" s="191"/>
      <c r="K189" s="192" t="n">
        <f aca="false">ROUND(E189*J189,2)</f>
        <v>0</v>
      </c>
      <c r="L189" s="192" t="n">
        <v>21</v>
      </c>
      <c r="M189" s="192" t="n">
        <f aca="false">G189*(1+L189/100)</f>
        <v>0</v>
      </c>
      <c r="N189" s="193" t="n">
        <v>0.00252</v>
      </c>
      <c r="O189" s="193" t="n">
        <f aca="false">ROUND(E189*N189,5)</f>
        <v>0.16884</v>
      </c>
      <c r="P189" s="193" t="n">
        <v>0</v>
      </c>
      <c r="Q189" s="193" t="n">
        <f aca="false">ROUND(E189*P189,5)</f>
        <v>0</v>
      </c>
      <c r="R189" s="193"/>
      <c r="S189" s="193"/>
      <c r="T189" s="194" t="n">
        <v>0.978</v>
      </c>
      <c r="U189" s="193" t="n">
        <f aca="false">ROUND(E189*T189,2)</f>
        <v>65.53</v>
      </c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 t="s">
        <v>150</v>
      </c>
      <c r="AF189" s="195"/>
      <c r="AG189" s="195"/>
      <c r="AH189" s="195"/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5"/>
      <c r="AS189" s="195"/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</row>
    <row r="190" customFormat="false" ht="12.8" hidden="false" customHeight="false" outlineLevel="1" collapsed="false">
      <c r="A190" s="187" t="n">
        <v>159</v>
      </c>
      <c r="B190" s="187" t="s">
        <v>471</v>
      </c>
      <c r="C190" s="188" t="s">
        <v>472</v>
      </c>
      <c r="D190" s="189" t="s">
        <v>167</v>
      </c>
      <c r="E190" s="190" t="n">
        <v>21.5</v>
      </c>
      <c r="F190" s="191"/>
      <c r="G190" s="192" t="n">
        <f aca="false">ROUND(E190*F190,2)</f>
        <v>0</v>
      </c>
      <c r="H190" s="191"/>
      <c r="I190" s="192" t="n">
        <f aca="false">ROUND(E190*H190,2)</f>
        <v>0</v>
      </c>
      <c r="J190" s="191"/>
      <c r="K190" s="192" t="n">
        <f aca="false">ROUND(E190*J190,2)</f>
        <v>0</v>
      </c>
      <c r="L190" s="192" t="n">
        <v>21</v>
      </c>
      <c r="M190" s="192" t="n">
        <f aca="false">G190*(1+L190/100)</f>
        <v>0</v>
      </c>
      <c r="N190" s="193" t="n">
        <v>0</v>
      </c>
      <c r="O190" s="193" t="n">
        <f aca="false">ROUND(E190*N190,5)</f>
        <v>0</v>
      </c>
      <c r="P190" s="193" t="n">
        <v>0</v>
      </c>
      <c r="Q190" s="193" t="n">
        <f aca="false">ROUND(E190*P190,5)</f>
        <v>0</v>
      </c>
      <c r="R190" s="193"/>
      <c r="S190" s="193"/>
      <c r="T190" s="194" t="n">
        <v>0.166</v>
      </c>
      <c r="U190" s="193" t="n">
        <f aca="false">ROUND(E190*T190,2)</f>
        <v>3.57</v>
      </c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 t="s">
        <v>150</v>
      </c>
      <c r="AF190" s="195"/>
      <c r="AG190" s="195"/>
      <c r="AH190" s="195"/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5"/>
      <c r="AS190" s="195"/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</row>
    <row r="191" customFormat="false" ht="12.8" hidden="false" customHeight="false" outlineLevel="1" collapsed="false">
      <c r="A191" s="187" t="n">
        <v>160</v>
      </c>
      <c r="B191" s="187" t="s">
        <v>473</v>
      </c>
      <c r="C191" s="188" t="s">
        <v>474</v>
      </c>
      <c r="D191" s="189" t="s">
        <v>167</v>
      </c>
      <c r="E191" s="190" t="n">
        <v>67</v>
      </c>
      <c r="F191" s="191"/>
      <c r="G191" s="192" t="n">
        <f aca="false">ROUND(E191*F191,2)</f>
        <v>0</v>
      </c>
      <c r="H191" s="191"/>
      <c r="I191" s="192" t="n">
        <f aca="false">ROUND(E191*H191,2)</f>
        <v>0</v>
      </c>
      <c r="J191" s="191"/>
      <c r="K191" s="192" t="n">
        <f aca="false">ROUND(E191*J191,2)</f>
        <v>0</v>
      </c>
      <c r="L191" s="192" t="n">
        <v>21</v>
      </c>
      <c r="M191" s="192" t="n">
        <f aca="false">G191*(1+L191/100)</f>
        <v>0</v>
      </c>
      <c r="N191" s="193" t="n">
        <v>0.0008</v>
      </c>
      <c r="O191" s="193" t="n">
        <f aca="false">ROUND(E191*N191,5)</f>
        <v>0.0536</v>
      </c>
      <c r="P191" s="193" t="n">
        <v>0</v>
      </c>
      <c r="Q191" s="193" t="n">
        <f aca="false">ROUND(E191*P191,5)</f>
        <v>0</v>
      </c>
      <c r="R191" s="193"/>
      <c r="S191" s="193"/>
      <c r="T191" s="194" t="n">
        <v>0</v>
      </c>
      <c r="U191" s="193" t="n">
        <f aca="false">ROUND(E191*T191,2)</f>
        <v>0</v>
      </c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 t="s">
        <v>150</v>
      </c>
      <c r="AF191" s="195"/>
      <c r="AG191" s="195"/>
      <c r="AH191" s="195"/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5"/>
      <c r="AS191" s="195"/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</row>
    <row r="192" customFormat="false" ht="12.8" hidden="false" customHeight="false" outlineLevel="1" collapsed="false">
      <c r="A192" s="187" t="n">
        <v>161</v>
      </c>
      <c r="B192" s="187" t="s">
        <v>475</v>
      </c>
      <c r="C192" s="188" t="s">
        <v>476</v>
      </c>
      <c r="D192" s="189" t="s">
        <v>167</v>
      </c>
      <c r="E192" s="190" t="n">
        <v>80</v>
      </c>
      <c r="F192" s="191"/>
      <c r="G192" s="192" t="n">
        <f aca="false">ROUND(E192*F192,2)</f>
        <v>0</v>
      </c>
      <c r="H192" s="191"/>
      <c r="I192" s="192" t="n">
        <f aca="false">ROUND(E192*H192,2)</f>
        <v>0</v>
      </c>
      <c r="J192" s="191"/>
      <c r="K192" s="192" t="n">
        <f aca="false">ROUND(E192*J192,2)</f>
        <v>0</v>
      </c>
      <c r="L192" s="192" t="n">
        <v>21</v>
      </c>
      <c r="M192" s="192" t="n">
        <f aca="false">G192*(1+L192/100)</f>
        <v>0</v>
      </c>
      <c r="N192" s="193" t="n">
        <v>0.0192</v>
      </c>
      <c r="O192" s="193" t="n">
        <f aca="false">ROUND(E192*N192,5)</f>
        <v>1.536</v>
      </c>
      <c r="P192" s="193" t="n">
        <v>0</v>
      </c>
      <c r="Q192" s="193" t="n">
        <f aca="false">ROUND(E192*P192,5)</f>
        <v>0</v>
      </c>
      <c r="R192" s="193"/>
      <c r="S192" s="193"/>
      <c r="T192" s="194" t="n">
        <v>0</v>
      </c>
      <c r="U192" s="193" t="n">
        <f aca="false">ROUND(E192*T192,2)</f>
        <v>0</v>
      </c>
      <c r="V192" s="195"/>
      <c r="W192" s="195"/>
      <c r="X192" s="195"/>
      <c r="Y192" s="195"/>
      <c r="Z192" s="195"/>
      <c r="AA192" s="195"/>
      <c r="AB192" s="195"/>
      <c r="AC192" s="195"/>
      <c r="AD192" s="195"/>
      <c r="AE192" s="195" t="s">
        <v>288</v>
      </c>
      <c r="AF192" s="195"/>
      <c r="AG192" s="195"/>
      <c r="AH192" s="195"/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5"/>
      <c r="AS192" s="195"/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</row>
    <row r="193" customFormat="false" ht="12.8" hidden="false" customHeight="false" outlineLevel="1" collapsed="false">
      <c r="A193" s="187" t="n">
        <v>162</v>
      </c>
      <c r="B193" s="187" t="s">
        <v>477</v>
      </c>
      <c r="C193" s="188" t="s">
        <v>478</v>
      </c>
      <c r="D193" s="189" t="s">
        <v>315</v>
      </c>
      <c r="E193" s="190" t="n">
        <v>1</v>
      </c>
      <c r="F193" s="191"/>
      <c r="G193" s="192" t="n">
        <f aca="false">ROUND(E193*F193,2)</f>
        <v>0</v>
      </c>
      <c r="H193" s="191"/>
      <c r="I193" s="192" t="n">
        <f aca="false">ROUND(E193*H193,2)</f>
        <v>0</v>
      </c>
      <c r="J193" s="191"/>
      <c r="K193" s="192" t="n">
        <f aca="false">ROUND(E193*J193,2)</f>
        <v>0</v>
      </c>
      <c r="L193" s="192" t="n">
        <v>21</v>
      </c>
      <c r="M193" s="192" t="n">
        <f aca="false">G193*(1+L193/100)</f>
        <v>0</v>
      </c>
      <c r="N193" s="193" t="n">
        <v>0</v>
      </c>
      <c r="O193" s="193" t="n">
        <f aca="false">ROUND(E193*N193,5)</f>
        <v>0</v>
      </c>
      <c r="P193" s="193" t="n">
        <v>0</v>
      </c>
      <c r="Q193" s="193" t="n">
        <f aca="false">ROUND(E193*P193,5)</f>
        <v>0</v>
      </c>
      <c r="R193" s="193"/>
      <c r="S193" s="193"/>
      <c r="T193" s="194" t="n">
        <v>1.598</v>
      </c>
      <c r="U193" s="193" t="n">
        <f aca="false">ROUND(E193*T193,2)</f>
        <v>1.6</v>
      </c>
      <c r="V193" s="195"/>
      <c r="W193" s="195"/>
      <c r="X193" s="195"/>
      <c r="Y193" s="195"/>
      <c r="Z193" s="195"/>
      <c r="AA193" s="195"/>
      <c r="AB193" s="195"/>
      <c r="AC193" s="195"/>
      <c r="AD193" s="195"/>
      <c r="AE193" s="195" t="s">
        <v>150</v>
      </c>
      <c r="AF193" s="195"/>
      <c r="AG193" s="195"/>
      <c r="AH193" s="195"/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5"/>
      <c r="AS193" s="195"/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</row>
    <row r="194" customFormat="false" ht="13.2" hidden="false" customHeight="false" outlineLevel="0" collapsed="false">
      <c r="A194" s="196" t="s">
        <v>145</v>
      </c>
      <c r="B194" s="196" t="s">
        <v>102</v>
      </c>
      <c r="C194" s="197" t="s">
        <v>103</v>
      </c>
      <c r="D194" s="198"/>
      <c r="E194" s="199"/>
      <c r="F194" s="200"/>
      <c r="G194" s="200" t="n">
        <f aca="false">SUMIF(AE195:AE199,"&lt;&gt;NOR",G195:G199)</f>
        <v>0</v>
      </c>
      <c r="H194" s="200"/>
      <c r="I194" s="200" t="n">
        <f aca="false">SUM(I195:I199)</f>
        <v>0</v>
      </c>
      <c r="J194" s="200"/>
      <c r="K194" s="200" t="n">
        <f aca="false">SUM(K195:K199)</f>
        <v>0</v>
      </c>
      <c r="L194" s="200"/>
      <c r="M194" s="200" t="n">
        <f aca="false">SUM(M195:M199)</f>
        <v>0</v>
      </c>
      <c r="N194" s="201"/>
      <c r="O194" s="201" t="n">
        <f aca="false">SUM(O195:O199)</f>
        <v>0.27676</v>
      </c>
      <c r="P194" s="201"/>
      <c r="Q194" s="201" t="n">
        <f aca="false">SUM(Q195:Q199)</f>
        <v>0</v>
      </c>
      <c r="R194" s="201"/>
      <c r="S194" s="201"/>
      <c r="T194" s="202"/>
      <c r="U194" s="201" t="n">
        <f aca="false">SUM(U195:U199)</f>
        <v>45.91</v>
      </c>
      <c r="AE194" s="0" t="s">
        <v>146</v>
      </c>
    </row>
    <row r="195" customFormat="false" ht="13.2" hidden="false" customHeight="false" outlineLevel="1" collapsed="false">
      <c r="A195" s="187" t="n">
        <v>163</v>
      </c>
      <c r="B195" s="187" t="s">
        <v>479</v>
      </c>
      <c r="C195" s="188" t="s">
        <v>480</v>
      </c>
      <c r="D195" s="189" t="s">
        <v>167</v>
      </c>
      <c r="E195" s="190" t="n">
        <v>68</v>
      </c>
      <c r="F195" s="191"/>
      <c r="G195" s="192" t="n">
        <f aca="false">ROUND(E195*F195,2)</f>
        <v>0</v>
      </c>
      <c r="H195" s="191"/>
      <c r="I195" s="192" t="n">
        <f aca="false">ROUND(E195*H195,2)</f>
        <v>0</v>
      </c>
      <c r="J195" s="191"/>
      <c r="K195" s="192" t="n">
        <f aca="false">ROUND(E195*J195,2)</f>
        <v>0</v>
      </c>
      <c r="L195" s="192" t="n">
        <v>21</v>
      </c>
      <c r="M195" s="192" t="n">
        <f aca="false">G195*(1+L195/100)</f>
        <v>0</v>
      </c>
      <c r="N195" s="193" t="n">
        <v>0</v>
      </c>
      <c r="O195" s="193" t="n">
        <f aca="false">ROUND(E195*N195,5)</f>
        <v>0</v>
      </c>
      <c r="P195" s="193" t="n">
        <v>0</v>
      </c>
      <c r="Q195" s="193" t="n">
        <f aca="false">ROUND(E195*P195,5)</f>
        <v>0</v>
      </c>
      <c r="R195" s="193"/>
      <c r="S195" s="193"/>
      <c r="T195" s="194" t="n">
        <v>0.016</v>
      </c>
      <c r="U195" s="193" t="n">
        <f aca="false">ROUND(E195*T195,2)</f>
        <v>1.09</v>
      </c>
      <c r="V195" s="195"/>
      <c r="W195" s="195"/>
      <c r="X195" s="195"/>
      <c r="Y195" s="195"/>
      <c r="Z195" s="195"/>
      <c r="AA195" s="195"/>
      <c r="AB195" s="195"/>
      <c r="AC195" s="195"/>
      <c r="AD195" s="195"/>
      <c r="AE195" s="195" t="s">
        <v>150</v>
      </c>
      <c r="AF195" s="195"/>
      <c r="AG195" s="195"/>
      <c r="AH195" s="195"/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</row>
    <row r="196" customFormat="false" ht="13.2" hidden="false" customHeight="false" outlineLevel="1" collapsed="false">
      <c r="A196" s="187" t="n">
        <v>164</v>
      </c>
      <c r="B196" s="187" t="s">
        <v>481</v>
      </c>
      <c r="C196" s="188" t="s">
        <v>482</v>
      </c>
      <c r="D196" s="189" t="s">
        <v>167</v>
      </c>
      <c r="E196" s="190" t="n">
        <v>68</v>
      </c>
      <c r="F196" s="191"/>
      <c r="G196" s="192" t="n">
        <f aca="false">ROUND(E196*F196,2)</f>
        <v>0</v>
      </c>
      <c r="H196" s="191"/>
      <c r="I196" s="192" t="n">
        <f aca="false">ROUND(E196*H196,2)</f>
        <v>0</v>
      </c>
      <c r="J196" s="191"/>
      <c r="K196" s="192" t="n">
        <f aca="false">ROUND(E196*J196,2)</f>
        <v>0</v>
      </c>
      <c r="L196" s="192" t="n">
        <v>21</v>
      </c>
      <c r="M196" s="192" t="n">
        <f aca="false">G196*(1+L196/100)</f>
        <v>0</v>
      </c>
      <c r="N196" s="193" t="n">
        <v>0</v>
      </c>
      <c r="O196" s="193" t="n">
        <f aca="false">ROUND(E196*N196,5)</f>
        <v>0</v>
      </c>
      <c r="P196" s="193" t="n">
        <v>0</v>
      </c>
      <c r="Q196" s="193" t="n">
        <f aca="false">ROUND(E196*P196,5)</f>
        <v>0</v>
      </c>
      <c r="R196" s="193"/>
      <c r="S196" s="193"/>
      <c r="T196" s="194" t="n">
        <v>0.147</v>
      </c>
      <c r="U196" s="193" t="n">
        <f aca="false">ROUND(E196*T196,2)</f>
        <v>10</v>
      </c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 t="s">
        <v>150</v>
      </c>
      <c r="AF196" s="195"/>
      <c r="AG196" s="195"/>
      <c r="AH196" s="195"/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</row>
    <row r="197" customFormat="false" ht="13.2" hidden="false" customHeight="false" outlineLevel="1" collapsed="false">
      <c r="A197" s="187" t="n">
        <v>165</v>
      </c>
      <c r="B197" s="187" t="s">
        <v>483</v>
      </c>
      <c r="C197" s="188" t="s">
        <v>484</v>
      </c>
      <c r="D197" s="189" t="s">
        <v>167</v>
      </c>
      <c r="E197" s="190" t="n">
        <v>68</v>
      </c>
      <c r="F197" s="191"/>
      <c r="G197" s="192" t="n">
        <f aca="false">ROUND(E197*F197,2)</f>
        <v>0</v>
      </c>
      <c r="H197" s="191"/>
      <c r="I197" s="192" t="n">
        <f aca="false">ROUND(E197*H197,2)</f>
        <v>0</v>
      </c>
      <c r="J197" s="191"/>
      <c r="K197" s="192" t="n">
        <f aca="false">ROUND(E197*J197,2)</f>
        <v>0</v>
      </c>
      <c r="L197" s="192" t="n">
        <v>21</v>
      </c>
      <c r="M197" s="192" t="n">
        <f aca="false">G197*(1+L197/100)</f>
        <v>0</v>
      </c>
      <c r="N197" s="193" t="n">
        <v>0</v>
      </c>
      <c r="O197" s="193" t="n">
        <f aca="false">ROUND(E197*N197,5)</f>
        <v>0</v>
      </c>
      <c r="P197" s="193" t="n">
        <v>0</v>
      </c>
      <c r="Q197" s="193" t="n">
        <f aca="false">ROUND(E197*P197,5)</f>
        <v>0</v>
      </c>
      <c r="R197" s="193"/>
      <c r="S197" s="193"/>
      <c r="T197" s="194" t="n">
        <v>0.046</v>
      </c>
      <c r="U197" s="193" t="n">
        <f aca="false">ROUND(E197*T197,2)</f>
        <v>3.13</v>
      </c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 t="s">
        <v>150</v>
      </c>
      <c r="AF197" s="195"/>
      <c r="AG197" s="195"/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</row>
    <row r="198" customFormat="false" ht="20.4" hidden="false" customHeight="false" outlineLevel="1" collapsed="false">
      <c r="A198" s="187" t="n">
        <v>166</v>
      </c>
      <c r="B198" s="187" t="s">
        <v>485</v>
      </c>
      <c r="C198" s="188" t="s">
        <v>486</v>
      </c>
      <c r="D198" s="189" t="s">
        <v>167</v>
      </c>
      <c r="E198" s="190" t="n">
        <v>68</v>
      </c>
      <c r="F198" s="191"/>
      <c r="G198" s="192" t="n">
        <f aca="false">ROUND(E198*F198,2)</f>
        <v>0</v>
      </c>
      <c r="H198" s="191"/>
      <c r="I198" s="192" t="n">
        <f aca="false">ROUND(E198*H198,2)</f>
        <v>0</v>
      </c>
      <c r="J198" s="191"/>
      <c r="K198" s="192" t="n">
        <f aca="false">ROUND(E198*J198,2)</f>
        <v>0</v>
      </c>
      <c r="L198" s="192" t="n">
        <v>21</v>
      </c>
      <c r="M198" s="192" t="n">
        <f aca="false">G198*(1+L198/100)</f>
        <v>0</v>
      </c>
      <c r="N198" s="193" t="n">
        <v>0.00407</v>
      </c>
      <c r="O198" s="193" t="n">
        <f aca="false">ROUND(E198*N198,5)</f>
        <v>0.27676</v>
      </c>
      <c r="P198" s="193" t="n">
        <v>0</v>
      </c>
      <c r="Q198" s="193" t="n">
        <f aca="false">ROUND(E198*P198,5)</f>
        <v>0</v>
      </c>
      <c r="R198" s="193"/>
      <c r="S198" s="193"/>
      <c r="T198" s="194" t="n">
        <v>0.45</v>
      </c>
      <c r="U198" s="193" t="n">
        <f aca="false">ROUND(E198*T198,2)</f>
        <v>30.6</v>
      </c>
      <c r="V198" s="195"/>
      <c r="W198" s="195"/>
      <c r="X198" s="195"/>
      <c r="Y198" s="195"/>
      <c r="Z198" s="195"/>
      <c r="AA198" s="195"/>
      <c r="AB198" s="195"/>
      <c r="AC198" s="195"/>
      <c r="AD198" s="195"/>
      <c r="AE198" s="195" t="s">
        <v>150</v>
      </c>
      <c r="AF198" s="195"/>
      <c r="AG198" s="195"/>
      <c r="AH198" s="195"/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5"/>
      <c r="AS198" s="195"/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</row>
    <row r="199" customFormat="false" ht="13.2" hidden="false" customHeight="false" outlineLevel="1" collapsed="false">
      <c r="A199" s="187" t="n">
        <v>167</v>
      </c>
      <c r="B199" s="187" t="s">
        <v>487</v>
      </c>
      <c r="C199" s="188" t="s">
        <v>488</v>
      </c>
      <c r="D199" s="189" t="s">
        <v>315</v>
      </c>
      <c r="E199" s="190" t="n">
        <v>1</v>
      </c>
      <c r="F199" s="191"/>
      <c r="G199" s="192" t="n">
        <f aca="false">ROUND(E199*F199,2)</f>
        <v>0</v>
      </c>
      <c r="H199" s="191"/>
      <c r="I199" s="192" t="n">
        <f aca="false">ROUND(E199*H199,2)</f>
        <v>0</v>
      </c>
      <c r="J199" s="191"/>
      <c r="K199" s="192" t="n">
        <f aca="false">ROUND(E199*J199,2)</f>
        <v>0</v>
      </c>
      <c r="L199" s="192" t="n">
        <v>21</v>
      </c>
      <c r="M199" s="192" t="n">
        <f aca="false">G199*(1+L199/100)</f>
        <v>0</v>
      </c>
      <c r="N199" s="193" t="n">
        <v>0</v>
      </c>
      <c r="O199" s="193" t="n">
        <f aca="false">ROUND(E199*N199,5)</f>
        <v>0</v>
      </c>
      <c r="P199" s="193" t="n">
        <v>0</v>
      </c>
      <c r="Q199" s="193" t="n">
        <f aca="false">ROUND(E199*P199,5)</f>
        <v>0</v>
      </c>
      <c r="R199" s="193"/>
      <c r="S199" s="193"/>
      <c r="T199" s="194" t="n">
        <v>1.091</v>
      </c>
      <c r="U199" s="193" t="n">
        <f aca="false">ROUND(E199*T199,2)</f>
        <v>1.09</v>
      </c>
      <c r="V199" s="195"/>
      <c r="W199" s="195"/>
      <c r="X199" s="195"/>
      <c r="Y199" s="195"/>
      <c r="Z199" s="195"/>
      <c r="AA199" s="195"/>
      <c r="AB199" s="195"/>
      <c r="AC199" s="195"/>
      <c r="AD199" s="195"/>
      <c r="AE199" s="195" t="s">
        <v>150</v>
      </c>
      <c r="AF199" s="195"/>
      <c r="AG199" s="195"/>
      <c r="AH199" s="195"/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5"/>
      <c r="AS199" s="195"/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</row>
    <row r="200" customFormat="false" ht="13.2" hidden="false" customHeight="false" outlineLevel="0" collapsed="false">
      <c r="A200" s="196" t="s">
        <v>145</v>
      </c>
      <c r="B200" s="196" t="s">
        <v>104</v>
      </c>
      <c r="C200" s="197" t="s">
        <v>105</v>
      </c>
      <c r="D200" s="198"/>
      <c r="E200" s="199"/>
      <c r="F200" s="200"/>
      <c r="G200" s="200" t="n">
        <f aca="false">SUMIF(AE201:AE203,"&lt;&gt;NOR",G201:G203)</f>
        <v>0</v>
      </c>
      <c r="H200" s="200"/>
      <c r="I200" s="200" t="n">
        <f aca="false">SUM(I201:I203)</f>
        <v>0</v>
      </c>
      <c r="J200" s="200"/>
      <c r="K200" s="200" t="n">
        <f aca="false">SUM(K201:K203)</f>
        <v>0</v>
      </c>
      <c r="L200" s="200"/>
      <c r="M200" s="200" t="n">
        <f aca="false">SUM(M201:M203)</f>
        <v>0</v>
      </c>
      <c r="N200" s="201"/>
      <c r="O200" s="201" t="n">
        <f aca="false">SUM(O201:O203)</f>
        <v>0.03467</v>
      </c>
      <c r="P200" s="201"/>
      <c r="Q200" s="201" t="n">
        <f aca="false">SUM(Q201:Q203)</f>
        <v>0</v>
      </c>
      <c r="R200" s="201"/>
      <c r="S200" s="201"/>
      <c r="T200" s="202"/>
      <c r="U200" s="201" t="n">
        <f aca="false">SUM(U201:U203)</f>
        <v>7.14</v>
      </c>
      <c r="AE200" s="0" t="s">
        <v>146</v>
      </c>
    </row>
    <row r="201" customFormat="false" ht="13.2" hidden="false" customHeight="false" outlineLevel="1" collapsed="false">
      <c r="A201" s="187" t="n">
        <v>168</v>
      </c>
      <c r="B201" s="187" t="s">
        <v>489</v>
      </c>
      <c r="C201" s="188" t="s">
        <v>490</v>
      </c>
      <c r="D201" s="189" t="s">
        <v>167</v>
      </c>
      <c r="E201" s="190" t="n">
        <v>32.4</v>
      </c>
      <c r="F201" s="191"/>
      <c r="G201" s="192" t="n">
        <f aca="false">ROUND(E201*F201,2)</f>
        <v>0</v>
      </c>
      <c r="H201" s="191"/>
      <c r="I201" s="192" t="n">
        <f aca="false">ROUND(E201*H201,2)</f>
        <v>0</v>
      </c>
      <c r="J201" s="191"/>
      <c r="K201" s="192" t="n">
        <f aca="false">ROUND(E201*J201,2)</f>
        <v>0</v>
      </c>
      <c r="L201" s="192" t="n">
        <v>21</v>
      </c>
      <c r="M201" s="192" t="n">
        <f aca="false">G201*(1+L201/100)</f>
        <v>0</v>
      </c>
      <c r="N201" s="193" t="n">
        <v>0</v>
      </c>
      <c r="O201" s="193" t="n">
        <f aca="false">ROUND(E201*N201,5)</f>
        <v>0</v>
      </c>
      <c r="P201" s="193" t="n">
        <v>0</v>
      </c>
      <c r="Q201" s="193" t="n">
        <f aca="false">ROUND(E201*P201,5)</f>
        <v>0</v>
      </c>
      <c r="R201" s="193"/>
      <c r="S201" s="193"/>
      <c r="T201" s="194" t="n">
        <v>0.016</v>
      </c>
      <c r="U201" s="193" t="n">
        <f aca="false">ROUND(E201*T201,2)</f>
        <v>0.52</v>
      </c>
      <c r="V201" s="195"/>
      <c r="W201" s="195"/>
      <c r="X201" s="195"/>
      <c r="Y201" s="195"/>
      <c r="Z201" s="195"/>
      <c r="AA201" s="195"/>
      <c r="AB201" s="195"/>
      <c r="AC201" s="195"/>
      <c r="AD201" s="195"/>
      <c r="AE201" s="195" t="s">
        <v>150</v>
      </c>
      <c r="AF201" s="195"/>
      <c r="AG201" s="195"/>
      <c r="AH201" s="195"/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5"/>
      <c r="AS201" s="195"/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</row>
    <row r="202" customFormat="false" ht="13.2" hidden="false" customHeight="false" outlineLevel="1" collapsed="false">
      <c r="A202" s="187" t="n">
        <v>169</v>
      </c>
      <c r="B202" s="187" t="s">
        <v>491</v>
      </c>
      <c r="C202" s="188" t="s">
        <v>492</v>
      </c>
      <c r="D202" s="189" t="s">
        <v>167</v>
      </c>
      <c r="E202" s="190" t="n">
        <v>32.4</v>
      </c>
      <c r="F202" s="191"/>
      <c r="G202" s="192" t="n">
        <f aca="false">ROUND(E202*F202,2)</f>
        <v>0</v>
      </c>
      <c r="H202" s="191"/>
      <c r="I202" s="192" t="n">
        <f aca="false">ROUND(E202*H202,2)</f>
        <v>0</v>
      </c>
      <c r="J202" s="191"/>
      <c r="K202" s="192" t="n">
        <f aca="false">ROUND(E202*J202,2)</f>
        <v>0</v>
      </c>
      <c r="L202" s="192" t="n">
        <v>21</v>
      </c>
      <c r="M202" s="192" t="n">
        <f aca="false">G202*(1+L202/100)</f>
        <v>0</v>
      </c>
      <c r="N202" s="193" t="n">
        <v>0.00107</v>
      </c>
      <c r="O202" s="193" t="n">
        <f aca="false">ROUND(E202*N202,5)</f>
        <v>0.03467</v>
      </c>
      <c r="P202" s="193" t="n">
        <v>0</v>
      </c>
      <c r="Q202" s="193" t="n">
        <f aca="false">ROUND(E202*P202,5)</f>
        <v>0</v>
      </c>
      <c r="R202" s="193"/>
      <c r="S202" s="193"/>
      <c r="T202" s="194" t="n">
        <v>0.158</v>
      </c>
      <c r="U202" s="193" t="n">
        <f aca="false">ROUND(E202*T202,2)</f>
        <v>5.12</v>
      </c>
      <c r="V202" s="195"/>
      <c r="W202" s="195"/>
      <c r="X202" s="195"/>
      <c r="Y202" s="195"/>
      <c r="Z202" s="195"/>
      <c r="AA202" s="195"/>
      <c r="AB202" s="195"/>
      <c r="AC202" s="195"/>
      <c r="AD202" s="195"/>
      <c r="AE202" s="195" t="s">
        <v>150</v>
      </c>
      <c r="AF202" s="195"/>
      <c r="AG202" s="195"/>
      <c r="AH202" s="195"/>
      <c r="AI202" s="195"/>
      <c r="AJ202" s="195"/>
      <c r="AK202" s="195"/>
      <c r="AL202" s="195"/>
      <c r="AM202" s="195"/>
      <c r="AN202" s="195"/>
      <c r="AO202" s="195"/>
      <c r="AP202" s="195"/>
      <c r="AQ202" s="195"/>
      <c r="AR202" s="195"/>
      <c r="AS202" s="195"/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</row>
    <row r="203" customFormat="false" ht="13.2" hidden="false" customHeight="false" outlineLevel="1" collapsed="false">
      <c r="A203" s="187" t="n">
        <v>170</v>
      </c>
      <c r="B203" s="187" t="s">
        <v>493</v>
      </c>
      <c r="C203" s="188" t="s">
        <v>494</v>
      </c>
      <c r="D203" s="189" t="s">
        <v>315</v>
      </c>
      <c r="E203" s="190" t="n">
        <v>1</v>
      </c>
      <c r="F203" s="191"/>
      <c r="G203" s="192" t="n">
        <f aca="false">ROUND(E203*F203,2)</f>
        <v>0</v>
      </c>
      <c r="H203" s="191"/>
      <c r="I203" s="192" t="n">
        <f aca="false">ROUND(E203*H203,2)</f>
        <v>0</v>
      </c>
      <c r="J203" s="191"/>
      <c r="K203" s="192" t="n">
        <f aca="false">ROUND(E203*J203,2)</f>
        <v>0</v>
      </c>
      <c r="L203" s="192" t="n">
        <v>21</v>
      </c>
      <c r="M203" s="192" t="n">
        <f aca="false">G203*(1+L203/100)</f>
        <v>0</v>
      </c>
      <c r="N203" s="193" t="n">
        <v>0</v>
      </c>
      <c r="O203" s="193" t="n">
        <f aca="false">ROUND(E203*N203,5)</f>
        <v>0</v>
      </c>
      <c r="P203" s="193" t="n">
        <v>0</v>
      </c>
      <c r="Q203" s="193" t="n">
        <f aca="false">ROUND(E203*P203,5)</f>
        <v>0</v>
      </c>
      <c r="R203" s="193"/>
      <c r="S203" s="193"/>
      <c r="T203" s="194" t="n">
        <v>1.499</v>
      </c>
      <c r="U203" s="193" t="n">
        <f aca="false">ROUND(E203*T203,2)</f>
        <v>1.5</v>
      </c>
      <c r="V203" s="195"/>
      <c r="W203" s="195"/>
      <c r="X203" s="195"/>
      <c r="Y203" s="195"/>
      <c r="Z203" s="195"/>
      <c r="AA203" s="195"/>
      <c r="AB203" s="195"/>
      <c r="AC203" s="195"/>
      <c r="AD203" s="195"/>
      <c r="AE203" s="195" t="s">
        <v>150</v>
      </c>
      <c r="AF203" s="195"/>
      <c r="AG203" s="195"/>
      <c r="AH203" s="195"/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5"/>
      <c r="AS203" s="195"/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</row>
    <row r="204" customFormat="false" ht="13.2" hidden="false" customHeight="false" outlineLevel="0" collapsed="false">
      <c r="A204" s="196" t="s">
        <v>145</v>
      </c>
      <c r="B204" s="196" t="s">
        <v>106</v>
      </c>
      <c r="C204" s="197" t="s">
        <v>107</v>
      </c>
      <c r="D204" s="198"/>
      <c r="E204" s="199"/>
      <c r="F204" s="200"/>
      <c r="G204" s="200" t="n">
        <f aca="false">SUMIF(AE205:AE210,"&lt;&gt;NOR",G205:G210)</f>
        <v>0</v>
      </c>
      <c r="H204" s="200"/>
      <c r="I204" s="200" t="n">
        <f aca="false">SUM(I205:I210)</f>
        <v>0</v>
      </c>
      <c r="J204" s="200"/>
      <c r="K204" s="200" t="n">
        <f aca="false">SUM(K205:K210)</f>
        <v>0</v>
      </c>
      <c r="L204" s="200"/>
      <c r="M204" s="200" t="n">
        <f aca="false">SUM(M205:M210)</f>
        <v>0</v>
      </c>
      <c r="N204" s="201"/>
      <c r="O204" s="201" t="n">
        <f aca="false">SUM(O205:O210)</f>
        <v>2.11128</v>
      </c>
      <c r="P204" s="201"/>
      <c r="Q204" s="201" t="n">
        <f aca="false">SUM(Q205:Q210)</f>
        <v>0</v>
      </c>
      <c r="R204" s="201"/>
      <c r="S204" s="201"/>
      <c r="T204" s="202"/>
      <c r="U204" s="201" t="n">
        <f aca="false">SUM(U205:U210)</f>
        <v>135.83</v>
      </c>
      <c r="AE204" s="0" t="s">
        <v>146</v>
      </c>
    </row>
    <row r="205" customFormat="false" ht="12.8" hidden="false" customHeight="false" outlineLevel="1" collapsed="false">
      <c r="A205" s="187" t="n">
        <v>171</v>
      </c>
      <c r="B205" s="187" t="s">
        <v>495</v>
      </c>
      <c r="C205" s="188" t="s">
        <v>496</v>
      </c>
      <c r="D205" s="189" t="s">
        <v>167</v>
      </c>
      <c r="E205" s="190" t="n">
        <v>116</v>
      </c>
      <c r="F205" s="191"/>
      <c r="G205" s="192" t="n">
        <f aca="false">ROUND(E205*F205,2)</f>
        <v>0</v>
      </c>
      <c r="H205" s="191"/>
      <c r="I205" s="192" t="n">
        <f aca="false">ROUND(E205*H205,2)</f>
        <v>0</v>
      </c>
      <c r="J205" s="191"/>
      <c r="K205" s="192" t="n">
        <f aca="false">ROUND(E205*J205,2)</f>
        <v>0</v>
      </c>
      <c r="L205" s="192" t="n">
        <v>21</v>
      </c>
      <c r="M205" s="192" t="n">
        <f aca="false">G205*(1+L205/100)</f>
        <v>0</v>
      </c>
      <c r="N205" s="193" t="n">
        <v>0.00016</v>
      </c>
      <c r="O205" s="193" t="n">
        <f aca="false">ROUND(E205*N205,5)</f>
        <v>0.01856</v>
      </c>
      <c r="P205" s="193" t="n">
        <v>0</v>
      </c>
      <c r="Q205" s="193" t="n">
        <f aca="false">ROUND(E205*P205,5)</f>
        <v>0</v>
      </c>
      <c r="R205" s="193"/>
      <c r="S205" s="193"/>
      <c r="T205" s="194" t="n">
        <v>0.05</v>
      </c>
      <c r="U205" s="193" t="n">
        <f aca="false">ROUND(E205*T205,2)</f>
        <v>5.8</v>
      </c>
      <c r="V205" s="195"/>
      <c r="W205" s="195"/>
      <c r="X205" s="195"/>
      <c r="Y205" s="195"/>
      <c r="Z205" s="195"/>
      <c r="AA205" s="195"/>
      <c r="AB205" s="195"/>
      <c r="AC205" s="195"/>
      <c r="AD205" s="195"/>
      <c r="AE205" s="195" t="s">
        <v>150</v>
      </c>
      <c r="AF205" s="195"/>
      <c r="AG205" s="195"/>
      <c r="AH205" s="195"/>
      <c r="AI205" s="195"/>
      <c r="AJ205" s="195"/>
      <c r="AK205" s="195"/>
      <c r="AL205" s="195"/>
      <c r="AM205" s="195"/>
      <c r="AN205" s="195"/>
      <c r="AO205" s="195"/>
      <c r="AP205" s="195"/>
      <c r="AQ205" s="195"/>
      <c r="AR205" s="195"/>
      <c r="AS205" s="195"/>
      <c r="AT205" s="195"/>
      <c r="AU205" s="195"/>
      <c r="AV205" s="195"/>
      <c r="AW205" s="195"/>
      <c r="AX205" s="195"/>
      <c r="AY205" s="195"/>
      <c r="AZ205" s="195"/>
      <c r="BA205" s="195"/>
      <c r="BB205" s="195"/>
      <c r="BC205" s="195"/>
      <c r="BD205" s="195"/>
      <c r="BE205" s="195"/>
      <c r="BF205" s="195"/>
      <c r="BG205" s="195"/>
      <c r="BH205" s="195"/>
    </row>
    <row r="206" customFormat="false" ht="19.4" hidden="false" customHeight="false" outlineLevel="1" collapsed="false">
      <c r="A206" s="187" t="n">
        <v>172</v>
      </c>
      <c r="B206" s="187" t="s">
        <v>497</v>
      </c>
      <c r="C206" s="188" t="s">
        <v>498</v>
      </c>
      <c r="D206" s="189" t="s">
        <v>167</v>
      </c>
      <c r="E206" s="190" t="n">
        <v>116</v>
      </c>
      <c r="F206" s="191"/>
      <c r="G206" s="192" t="n">
        <f aca="false">ROUND(E206*F206,2)</f>
        <v>0</v>
      </c>
      <c r="H206" s="191"/>
      <c r="I206" s="192" t="n">
        <f aca="false">ROUND(E206*H206,2)</f>
        <v>0</v>
      </c>
      <c r="J206" s="191"/>
      <c r="K206" s="192" t="n">
        <f aca="false">ROUND(E206*J206,2)</f>
        <v>0</v>
      </c>
      <c r="L206" s="192" t="n">
        <v>21</v>
      </c>
      <c r="M206" s="192" t="n">
        <f aca="false">G206*(1+L206/100)</f>
        <v>0</v>
      </c>
      <c r="N206" s="193" t="n">
        <v>0.00381</v>
      </c>
      <c r="O206" s="193" t="n">
        <f aca="false">ROUND(E206*N206,5)</f>
        <v>0.44196</v>
      </c>
      <c r="P206" s="193" t="n">
        <v>0</v>
      </c>
      <c r="Q206" s="193" t="n">
        <f aca="false">ROUND(E206*P206,5)</f>
        <v>0</v>
      </c>
      <c r="R206" s="193"/>
      <c r="S206" s="193"/>
      <c r="T206" s="194" t="n">
        <v>0.984</v>
      </c>
      <c r="U206" s="193" t="n">
        <f aca="false">ROUND(E206*T206,2)</f>
        <v>114.14</v>
      </c>
      <c r="V206" s="195"/>
      <c r="W206" s="195"/>
      <c r="X206" s="195"/>
      <c r="Y206" s="195"/>
      <c r="Z206" s="195"/>
      <c r="AA206" s="195"/>
      <c r="AB206" s="195"/>
      <c r="AC206" s="195"/>
      <c r="AD206" s="195"/>
      <c r="AE206" s="195" t="s">
        <v>150</v>
      </c>
      <c r="AF206" s="195"/>
      <c r="AG206" s="195"/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5"/>
      <c r="AS206" s="195"/>
      <c r="AT206" s="195"/>
      <c r="AU206" s="195"/>
      <c r="AV206" s="195"/>
      <c r="AW206" s="195"/>
      <c r="AX206" s="195"/>
      <c r="AY206" s="195"/>
      <c r="AZ206" s="195"/>
      <c r="BA206" s="195"/>
      <c r="BB206" s="195"/>
      <c r="BC206" s="195"/>
      <c r="BD206" s="195"/>
      <c r="BE206" s="195"/>
      <c r="BF206" s="195"/>
      <c r="BG206" s="195"/>
      <c r="BH206" s="195"/>
    </row>
    <row r="207" customFormat="false" ht="12.8" hidden="false" customHeight="false" outlineLevel="1" collapsed="false">
      <c r="A207" s="187" t="n">
        <v>173</v>
      </c>
      <c r="B207" s="187" t="s">
        <v>499</v>
      </c>
      <c r="C207" s="188" t="s">
        <v>500</v>
      </c>
      <c r="D207" s="189" t="s">
        <v>167</v>
      </c>
      <c r="E207" s="190" t="n">
        <v>25.2</v>
      </c>
      <c r="F207" s="191"/>
      <c r="G207" s="192" t="n">
        <f aca="false">ROUND(E207*F207,2)</f>
        <v>0</v>
      </c>
      <c r="H207" s="191"/>
      <c r="I207" s="192" t="n">
        <f aca="false">ROUND(E207*H207,2)</f>
        <v>0</v>
      </c>
      <c r="J207" s="191"/>
      <c r="K207" s="192" t="n">
        <f aca="false">ROUND(E207*J207,2)</f>
        <v>0</v>
      </c>
      <c r="L207" s="192" t="n">
        <v>21</v>
      </c>
      <c r="M207" s="192" t="n">
        <f aca="false">G207*(1+L207/100)</f>
        <v>0</v>
      </c>
      <c r="N207" s="193" t="n">
        <v>0</v>
      </c>
      <c r="O207" s="193" t="n">
        <f aca="false">ROUND(E207*N207,5)</f>
        <v>0</v>
      </c>
      <c r="P207" s="193" t="n">
        <v>0</v>
      </c>
      <c r="Q207" s="193" t="n">
        <f aca="false">ROUND(E207*P207,5)</f>
        <v>0</v>
      </c>
      <c r="R207" s="193"/>
      <c r="S207" s="193"/>
      <c r="T207" s="194" t="n">
        <v>0.567</v>
      </c>
      <c r="U207" s="193" t="n">
        <f aca="false">ROUND(E207*T207,2)</f>
        <v>14.29</v>
      </c>
      <c r="V207" s="195"/>
      <c r="W207" s="195"/>
      <c r="X207" s="195"/>
      <c r="Y207" s="195"/>
      <c r="Z207" s="195"/>
      <c r="AA207" s="195"/>
      <c r="AB207" s="195"/>
      <c r="AC207" s="195"/>
      <c r="AD207" s="195"/>
      <c r="AE207" s="195" t="s">
        <v>150</v>
      </c>
      <c r="AF207" s="195"/>
      <c r="AG207" s="195"/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5"/>
      <c r="AS207" s="195"/>
      <c r="AT207" s="195"/>
      <c r="AU207" s="195"/>
      <c r="AV207" s="195"/>
      <c r="AW207" s="195"/>
      <c r="AX207" s="195"/>
      <c r="AY207" s="195"/>
      <c r="AZ207" s="195"/>
      <c r="BA207" s="195"/>
      <c r="BB207" s="195"/>
      <c r="BC207" s="195"/>
      <c r="BD207" s="195"/>
      <c r="BE207" s="195"/>
      <c r="BF207" s="195"/>
      <c r="BG207" s="195"/>
      <c r="BH207" s="195"/>
    </row>
    <row r="208" customFormat="false" ht="12.8" hidden="false" customHeight="false" outlineLevel="1" collapsed="false">
      <c r="A208" s="187" t="n">
        <v>174</v>
      </c>
      <c r="B208" s="187" t="s">
        <v>501</v>
      </c>
      <c r="C208" s="188" t="s">
        <v>502</v>
      </c>
      <c r="D208" s="189" t="s">
        <v>167</v>
      </c>
      <c r="E208" s="190" t="n">
        <v>116</v>
      </c>
      <c r="F208" s="191"/>
      <c r="G208" s="192" t="n">
        <f aca="false">ROUND(E208*F208,2)</f>
        <v>0</v>
      </c>
      <c r="H208" s="191"/>
      <c r="I208" s="192" t="n">
        <f aca="false">ROUND(E208*H208,2)</f>
        <v>0</v>
      </c>
      <c r="J208" s="191"/>
      <c r="K208" s="192" t="n">
        <f aca="false">ROUND(E208*J208,2)</f>
        <v>0</v>
      </c>
      <c r="L208" s="192" t="n">
        <v>21</v>
      </c>
      <c r="M208" s="192" t="n">
        <f aca="false">G208*(1+L208/100)</f>
        <v>0</v>
      </c>
      <c r="N208" s="193" t="n">
        <v>0.00011</v>
      </c>
      <c r="O208" s="193" t="n">
        <f aca="false">ROUND(E208*N208,5)</f>
        <v>0.01276</v>
      </c>
      <c r="P208" s="193" t="n">
        <v>0</v>
      </c>
      <c r="Q208" s="193" t="n">
        <f aca="false">ROUND(E208*P208,5)</f>
        <v>0</v>
      </c>
      <c r="R208" s="193"/>
      <c r="S208" s="193"/>
      <c r="T208" s="194" t="n">
        <v>0</v>
      </c>
      <c r="U208" s="193" t="n">
        <f aca="false">ROUND(E208*T208,2)</f>
        <v>0</v>
      </c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 t="s">
        <v>150</v>
      </c>
      <c r="AF208" s="195"/>
      <c r="AG208" s="195"/>
      <c r="AH208" s="195"/>
      <c r="AI208" s="195"/>
      <c r="AJ208" s="195"/>
      <c r="AK208" s="195"/>
      <c r="AL208" s="195"/>
      <c r="AM208" s="195"/>
      <c r="AN208" s="195"/>
      <c r="AO208" s="195"/>
      <c r="AP208" s="195"/>
      <c r="AQ208" s="195"/>
      <c r="AR208" s="195"/>
      <c r="AS208" s="195"/>
      <c r="AT208" s="195"/>
      <c r="AU208" s="195"/>
      <c r="AV208" s="195"/>
      <c r="AW208" s="195"/>
      <c r="AX208" s="195"/>
      <c r="AY208" s="195"/>
      <c r="AZ208" s="195"/>
      <c r="BA208" s="195"/>
      <c r="BB208" s="195"/>
      <c r="BC208" s="195"/>
      <c r="BD208" s="195"/>
      <c r="BE208" s="195"/>
      <c r="BF208" s="195"/>
      <c r="BG208" s="195"/>
      <c r="BH208" s="195"/>
    </row>
    <row r="209" customFormat="false" ht="12.8" hidden="false" customHeight="false" outlineLevel="1" collapsed="false">
      <c r="A209" s="187" t="n">
        <v>175</v>
      </c>
      <c r="B209" s="187" t="s">
        <v>503</v>
      </c>
      <c r="C209" s="188" t="s">
        <v>504</v>
      </c>
      <c r="D209" s="189" t="s">
        <v>167</v>
      </c>
      <c r="E209" s="190" t="n">
        <v>130</v>
      </c>
      <c r="F209" s="191"/>
      <c r="G209" s="192" t="n">
        <f aca="false">ROUND(E209*F209,2)</f>
        <v>0</v>
      </c>
      <c r="H209" s="191"/>
      <c r="I209" s="192" t="n">
        <f aca="false">ROUND(E209*H209,2)</f>
        <v>0</v>
      </c>
      <c r="J209" s="191"/>
      <c r="K209" s="192" t="n">
        <f aca="false">ROUND(E209*J209,2)</f>
        <v>0</v>
      </c>
      <c r="L209" s="192" t="n">
        <v>21</v>
      </c>
      <c r="M209" s="192" t="n">
        <f aca="false">G209*(1+L209/100)</f>
        <v>0</v>
      </c>
      <c r="N209" s="193" t="n">
        <v>0.0126</v>
      </c>
      <c r="O209" s="193" t="n">
        <f aca="false">ROUND(E209*N209,5)</f>
        <v>1.638</v>
      </c>
      <c r="P209" s="193" t="n">
        <v>0</v>
      </c>
      <c r="Q209" s="193" t="n">
        <f aca="false">ROUND(E209*P209,5)</f>
        <v>0</v>
      </c>
      <c r="R209" s="193"/>
      <c r="S209" s="193"/>
      <c r="T209" s="194" t="n">
        <v>0</v>
      </c>
      <c r="U209" s="193" t="n">
        <f aca="false">ROUND(E209*T209,2)</f>
        <v>0</v>
      </c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 t="s">
        <v>288</v>
      </c>
      <c r="AF209" s="195"/>
      <c r="AG209" s="195"/>
      <c r="AH209" s="195"/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5"/>
      <c r="AS209" s="195"/>
      <c r="AT209" s="195"/>
      <c r="AU209" s="195"/>
      <c r="AV209" s="195"/>
      <c r="AW209" s="195"/>
      <c r="AX209" s="195"/>
      <c r="AY209" s="195"/>
      <c r="AZ209" s="195"/>
      <c r="BA209" s="195"/>
      <c r="BB209" s="195"/>
      <c r="BC209" s="195"/>
      <c r="BD209" s="195"/>
      <c r="BE209" s="195"/>
      <c r="BF209" s="195"/>
      <c r="BG209" s="195"/>
      <c r="BH209" s="195"/>
    </row>
    <row r="210" customFormat="false" ht="12.8" hidden="false" customHeight="false" outlineLevel="1" collapsed="false">
      <c r="A210" s="187" t="n">
        <v>176</v>
      </c>
      <c r="B210" s="187" t="s">
        <v>505</v>
      </c>
      <c r="C210" s="188" t="s">
        <v>506</v>
      </c>
      <c r="D210" s="189" t="s">
        <v>315</v>
      </c>
      <c r="E210" s="190" t="n">
        <v>1</v>
      </c>
      <c r="F210" s="191"/>
      <c r="G210" s="192" t="n">
        <f aca="false">ROUND(E210*F210,2)</f>
        <v>0</v>
      </c>
      <c r="H210" s="191"/>
      <c r="I210" s="192" t="n">
        <f aca="false">ROUND(E210*H210,2)</f>
        <v>0</v>
      </c>
      <c r="J210" s="191"/>
      <c r="K210" s="192" t="n">
        <f aca="false">ROUND(E210*J210,2)</f>
        <v>0</v>
      </c>
      <c r="L210" s="192" t="n">
        <v>21</v>
      </c>
      <c r="M210" s="192" t="n">
        <f aca="false">G210*(1+L210/100)</f>
        <v>0</v>
      </c>
      <c r="N210" s="193" t="n">
        <v>0</v>
      </c>
      <c r="O210" s="193" t="n">
        <f aca="false">ROUND(E210*N210,5)</f>
        <v>0</v>
      </c>
      <c r="P210" s="193" t="n">
        <v>0</v>
      </c>
      <c r="Q210" s="193" t="n">
        <f aca="false">ROUND(E210*P210,5)</f>
        <v>0</v>
      </c>
      <c r="R210" s="193"/>
      <c r="S210" s="193"/>
      <c r="T210" s="194" t="n">
        <v>1.598</v>
      </c>
      <c r="U210" s="193" t="n">
        <f aca="false">ROUND(E210*T210,2)</f>
        <v>1.6</v>
      </c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 t="s">
        <v>150</v>
      </c>
      <c r="AF210" s="195"/>
      <c r="AG210" s="195"/>
      <c r="AH210" s="195"/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195"/>
      <c r="BC210" s="195"/>
      <c r="BD210" s="195"/>
      <c r="BE210" s="195"/>
      <c r="BF210" s="195"/>
      <c r="BG210" s="195"/>
      <c r="BH210" s="195"/>
    </row>
    <row r="211" customFormat="false" ht="13.2" hidden="false" customHeight="false" outlineLevel="0" collapsed="false">
      <c r="A211" s="196" t="s">
        <v>145</v>
      </c>
      <c r="B211" s="196" t="s">
        <v>108</v>
      </c>
      <c r="C211" s="197" t="s">
        <v>109</v>
      </c>
      <c r="D211" s="198"/>
      <c r="E211" s="199"/>
      <c r="F211" s="200"/>
      <c r="G211" s="200" t="n">
        <f aca="false">SUMIF(AE212:AE212,"&lt;&gt;NOR",G212:G212)</f>
        <v>0</v>
      </c>
      <c r="H211" s="200"/>
      <c r="I211" s="200" t="n">
        <f aca="false">SUM(I212:I212)</f>
        <v>0</v>
      </c>
      <c r="J211" s="200"/>
      <c r="K211" s="200" t="n">
        <f aca="false">SUM(K212:K212)</f>
        <v>0</v>
      </c>
      <c r="L211" s="200"/>
      <c r="M211" s="200" t="n">
        <f aca="false">SUM(M212:M212)</f>
        <v>0</v>
      </c>
      <c r="N211" s="201"/>
      <c r="O211" s="201" t="n">
        <f aca="false">SUM(O212:O212)</f>
        <v>0.02511</v>
      </c>
      <c r="P211" s="201"/>
      <c r="Q211" s="201" t="n">
        <f aca="false">SUM(Q212:Q212)</f>
        <v>0</v>
      </c>
      <c r="R211" s="201"/>
      <c r="S211" s="201"/>
      <c r="T211" s="202"/>
      <c r="U211" s="201" t="n">
        <f aca="false">SUM(U212:U212)</f>
        <v>25.11</v>
      </c>
      <c r="AE211" s="0" t="s">
        <v>146</v>
      </c>
    </row>
    <row r="212" customFormat="false" ht="12.8" hidden="false" customHeight="false" outlineLevel="1" collapsed="false">
      <c r="A212" s="187" t="n">
        <v>177</v>
      </c>
      <c r="B212" s="187" t="s">
        <v>507</v>
      </c>
      <c r="C212" s="188" t="s">
        <v>508</v>
      </c>
      <c r="D212" s="189" t="s">
        <v>167</v>
      </c>
      <c r="E212" s="190" t="n">
        <v>167.4</v>
      </c>
      <c r="F212" s="191"/>
      <c r="G212" s="192" t="n">
        <f aca="false">ROUND(E212*F212,2)</f>
        <v>0</v>
      </c>
      <c r="H212" s="191"/>
      <c r="I212" s="192" t="n">
        <f aca="false">ROUND(E212*H212,2)</f>
        <v>0</v>
      </c>
      <c r="J212" s="191"/>
      <c r="K212" s="192" t="n">
        <f aca="false">ROUND(E212*J212,2)</f>
        <v>0</v>
      </c>
      <c r="L212" s="192" t="n">
        <v>21</v>
      </c>
      <c r="M212" s="192" t="n">
        <f aca="false">G212*(1+L212/100)</f>
        <v>0</v>
      </c>
      <c r="N212" s="193" t="n">
        <v>0.00015</v>
      </c>
      <c r="O212" s="193" t="n">
        <f aca="false">ROUND(E212*N212,5)</f>
        <v>0.02511</v>
      </c>
      <c r="P212" s="193" t="n">
        <v>0</v>
      </c>
      <c r="Q212" s="193" t="n">
        <f aca="false">ROUND(E212*P212,5)</f>
        <v>0</v>
      </c>
      <c r="R212" s="193"/>
      <c r="S212" s="193"/>
      <c r="T212" s="194" t="n">
        <v>0.15</v>
      </c>
      <c r="U212" s="193" t="n">
        <f aca="false">ROUND(E212*T212,2)</f>
        <v>25.11</v>
      </c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 t="s">
        <v>150</v>
      </c>
      <c r="AF212" s="195"/>
      <c r="AG212" s="195"/>
      <c r="AH212" s="195"/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5"/>
      <c r="AS212" s="195"/>
      <c r="AT212" s="195"/>
      <c r="AU212" s="195"/>
      <c r="AV212" s="195"/>
      <c r="AW212" s="195"/>
      <c r="AX212" s="195"/>
      <c r="AY212" s="195"/>
      <c r="AZ212" s="195"/>
      <c r="BA212" s="195"/>
      <c r="BB212" s="195"/>
      <c r="BC212" s="195"/>
      <c r="BD212" s="195"/>
      <c r="BE212" s="195"/>
      <c r="BF212" s="195"/>
      <c r="BG212" s="195"/>
      <c r="BH212" s="195"/>
    </row>
    <row r="213" customFormat="false" ht="13.2" hidden="false" customHeight="false" outlineLevel="0" collapsed="false">
      <c r="A213" s="196" t="s">
        <v>145</v>
      </c>
      <c r="B213" s="196" t="s">
        <v>110</v>
      </c>
      <c r="C213" s="197" t="s">
        <v>111</v>
      </c>
      <c r="D213" s="198"/>
      <c r="E213" s="199"/>
      <c r="F213" s="200"/>
      <c r="G213" s="200" t="n">
        <f aca="false">SUMIF(AE214:AE216,"&lt;&gt;NOR",G214:G216)</f>
        <v>0</v>
      </c>
      <c r="H213" s="200"/>
      <c r="I213" s="200" t="n">
        <f aca="false">SUM(I214:I216)</f>
        <v>0</v>
      </c>
      <c r="J213" s="200"/>
      <c r="K213" s="200" t="n">
        <f aca="false">SUM(K214:K216)</f>
        <v>0</v>
      </c>
      <c r="L213" s="200"/>
      <c r="M213" s="200" t="n">
        <f aca="false">SUM(M214:M216)</f>
        <v>0</v>
      </c>
      <c r="N213" s="201"/>
      <c r="O213" s="201" t="n">
        <f aca="false">SUM(O214:O216)</f>
        <v>0.0915</v>
      </c>
      <c r="P213" s="201"/>
      <c r="Q213" s="201" t="n">
        <f aca="false">SUM(Q214:Q216)</f>
        <v>0</v>
      </c>
      <c r="R213" s="201"/>
      <c r="S213" s="201"/>
      <c r="T213" s="202"/>
      <c r="U213" s="201" t="n">
        <f aca="false">SUM(U214:U216)</f>
        <v>79.25</v>
      </c>
      <c r="AE213" s="0" t="s">
        <v>146</v>
      </c>
    </row>
    <row r="214" customFormat="false" ht="13.2" hidden="false" customHeight="false" outlineLevel="1" collapsed="false">
      <c r="A214" s="187" t="n">
        <v>178</v>
      </c>
      <c r="B214" s="187" t="s">
        <v>509</v>
      </c>
      <c r="C214" s="188" t="s">
        <v>510</v>
      </c>
      <c r="D214" s="189" t="s">
        <v>167</v>
      </c>
      <c r="E214" s="190" t="n">
        <v>610</v>
      </c>
      <c r="F214" s="191"/>
      <c r="G214" s="192" t="n">
        <f aca="false">ROUND(E214*F214,2)</f>
        <v>0</v>
      </c>
      <c r="H214" s="191"/>
      <c r="I214" s="192" t="n">
        <f aca="false">ROUND(E214*H214,2)</f>
        <v>0</v>
      </c>
      <c r="J214" s="191"/>
      <c r="K214" s="192" t="n">
        <f aca="false">ROUND(E214*J214,2)</f>
        <v>0</v>
      </c>
      <c r="L214" s="192" t="n">
        <v>21</v>
      </c>
      <c r="M214" s="192" t="n">
        <f aca="false">G214*(1+L214/100)</f>
        <v>0</v>
      </c>
      <c r="N214" s="193" t="n">
        <v>0</v>
      </c>
      <c r="O214" s="193" t="n">
        <f aca="false">ROUND(E214*N214,5)</f>
        <v>0</v>
      </c>
      <c r="P214" s="193" t="n">
        <v>0</v>
      </c>
      <c r="Q214" s="193" t="n">
        <f aca="false">ROUND(E214*P214,5)</f>
        <v>0</v>
      </c>
      <c r="R214" s="193"/>
      <c r="S214" s="193"/>
      <c r="T214" s="194" t="n">
        <v>0.007</v>
      </c>
      <c r="U214" s="193" t="n">
        <f aca="false">ROUND(E214*T214,2)</f>
        <v>4.27</v>
      </c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 t="s">
        <v>150</v>
      </c>
      <c r="AF214" s="195"/>
      <c r="AG214" s="195"/>
      <c r="AH214" s="195"/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5"/>
      <c r="AS214" s="195"/>
      <c r="AT214" s="195"/>
      <c r="AU214" s="195"/>
      <c r="AV214" s="195"/>
      <c r="AW214" s="195"/>
      <c r="AX214" s="195"/>
      <c r="AY214" s="195"/>
      <c r="AZ214" s="195"/>
      <c r="BA214" s="195"/>
      <c r="BB214" s="195"/>
      <c r="BC214" s="195"/>
      <c r="BD214" s="195"/>
      <c r="BE214" s="195"/>
      <c r="BF214" s="195"/>
      <c r="BG214" s="195"/>
      <c r="BH214" s="195"/>
    </row>
    <row r="215" customFormat="false" ht="13.2" hidden="false" customHeight="false" outlineLevel="1" collapsed="false">
      <c r="A215" s="187" t="n">
        <v>179</v>
      </c>
      <c r="B215" s="187" t="s">
        <v>511</v>
      </c>
      <c r="C215" s="188" t="s">
        <v>512</v>
      </c>
      <c r="D215" s="189" t="s">
        <v>167</v>
      </c>
      <c r="E215" s="190" t="n">
        <v>610</v>
      </c>
      <c r="F215" s="191"/>
      <c r="G215" s="192" t="n">
        <f aca="false">ROUND(E215*F215,2)</f>
        <v>0</v>
      </c>
      <c r="H215" s="191"/>
      <c r="I215" s="192" t="n">
        <f aca="false">ROUND(E215*H215,2)</f>
        <v>0</v>
      </c>
      <c r="J215" s="191"/>
      <c r="K215" s="192" t="n">
        <f aca="false">ROUND(E215*J215,2)</f>
        <v>0</v>
      </c>
      <c r="L215" s="192" t="n">
        <v>21</v>
      </c>
      <c r="M215" s="192" t="n">
        <f aca="false">G215*(1+L215/100)</f>
        <v>0</v>
      </c>
      <c r="N215" s="193" t="n">
        <v>0</v>
      </c>
      <c r="O215" s="193" t="n">
        <f aca="false">ROUND(E215*N215,5)</f>
        <v>0</v>
      </c>
      <c r="P215" s="193" t="n">
        <v>0</v>
      </c>
      <c r="Q215" s="193" t="n">
        <f aca="false">ROUND(E215*P215,5)</f>
        <v>0</v>
      </c>
      <c r="R215" s="193"/>
      <c r="S215" s="193"/>
      <c r="T215" s="194" t="n">
        <v>0.021</v>
      </c>
      <c r="U215" s="193" t="n">
        <f aca="false">ROUND(E215*T215,2)</f>
        <v>12.81</v>
      </c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 t="s">
        <v>150</v>
      </c>
      <c r="AF215" s="195"/>
      <c r="AG215" s="195"/>
      <c r="AH215" s="195"/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5"/>
      <c r="AS215" s="195"/>
      <c r="AT215" s="195"/>
      <c r="AU215" s="195"/>
      <c r="AV215" s="195"/>
      <c r="AW215" s="195"/>
      <c r="AX215" s="195"/>
      <c r="AY215" s="195"/>
      <c r="AZ215" s="195"/>
      <c r="BA215" s="195"/>
      <c r="BB215" s="195"/>
      <c r="BC215" s="195"/>
      <c r="BD215" s="195"/>
      <c r="BE215" s="195"/>
      <c r="BF215" s="195"/>
      <c r="BG215" s="195"/>
      <c r="BH215" s="195"/>
    </row>
    <row r="216" customFormat="false" ht="12.8" hidden="false" customHeight="false" outlineLevel="1" collapsed="false">
      <c r="A216" s="187" t="n">
        <v>180</v>
      </c>
      <c r="B216" s="187" t="s">
        <v>513</v>
      </c>
      <c r="C216" s="188" t="s">
        <v>514</v>
      </c>
      <c r="D216" s="189" t="s">
        <v>167</v>
      </c>
      <c r="E216" s="190" t="n">
        <v>610</v>
      </c>
      <c r="F216" s="191"/>
      <c r="G216" s="192" t="n">
        <f aca="false">ROUND(E216*F216,2)</f>
        <v>0</v>
      </c>
      <c r="H216" s="191"/>
      <c r="I216" s="192" t="n">
        <f aca="false">ROUND(E216*H216,2)</f>
        <v>0</v>
      </c>
      <c r="J216" s="191"/>
      <c r="K216" s="192" t="n">
        <f aca="false">ROUND(E216*J216,2)</f>
        <v>0</v>
      </c>
      <c r="L216" s="192" t="n">
        <v>21</v>
      </c>
      <c r="M216" s="192" t="n">
        <f aca="false">G216*(1+L216/100)</f>
        <v>0</v>
      </c>
      <c r="N216" s="193" t="n">
        <v>0.00015</v>
      </c>
      <c r="O216" s="193" t="n">
        <f aca="false">ROUND(E216*N216,5)</f>
        <v>0.0915</v>
      </c>
      <c r="P216" s="193" t="n">
        <v>0</v>
      </c>
      <c r="Q216" s="193" t="n">
        <f aca="false">ROUND(E216*P216,5)</f>
        <v>0</v>
      </c>
      <c r="R216" s="193"/>
      <c r="S216" s="193"/>
      <c r="T216" s="194" t="n">
        <v>0.10191</v>
      </c>
      <c r="U216" s="193" t="n">
        <f aca="false">ROUND(E216*T216,2)</f>
        <v>62.17</v>
      </c>
      <c r="V216" s="195"/>
      <c r="W216" s="195"/>
      <c r="X216" s="195"/>
      <c r="Y216" s="195"/>
      <c r="Z216" s="195"/>
      <c r="AA216" s="195"/>
      <c r="AB216" s="195"/>
      <c r="AC216" s="195"/>
      <c r="AD216" s="195"/>
      <c r="AE216" s="195" t="s">
        <v>150</v>
      </c>
      <c r="AF216" s="195"/>
      <c r="AG216" s="195"/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5"/>
      <c r="AS216" s="195"/>
      <c r="AT216" s="195"/>
      <c r="AU216" s="195"/>
      <c r="AV216" s="195"/>
      <c r="AW216" s="195"/>
      <c r="AX216" s="195"/>
      <c r="AY216" s="195"/>
      <c r="AZ216" s="195"/>
      <c r="BA216" s="195"/>
      <c r="BB216" s="195"/>
      <c r="BC216" s="195"/>
      <c r="BD216" s="195"/>
      <c r="BE216" s="195"/>
      <c r="BF216" s="195"/>
      <c r="BG216" s="195"/>
      <c r="BH216" s="195"/>
    </row>
    <row r="217" customFormat="false" ht="13.2" hidden="false" customHeight="false" outlineLevel="0" collapsed="false">
      <c r="A217" s="196" t="s">
        <v>145</v>
      </c>
      <c r="B217" s="196" t="s">
        <v>112</v>
      </c>
      <c r="C217" s="197" t="s">
        <v>113</v>
      </c>
      <c r="D217" s="198"/>
      <c r="E217" s="199"/>
      <c r="F217" s="200"/>
      <c r="G217" s="200" t="n">
        <f aca="false">SUMIF(AE218:AE220,"&lt;&gt;NOR",G218:G220)</f>
        <v>0</v>
      </c>
      <c r="H217" s="200"/>
      <c r="I217" s="200" t="n">
        <f aca="false">SUM(I218:I220)</f>
        <v>0</v>
      </c>
      <c r="J217" s="200"/>
      <c r="K217" s="200" t="n">
        <f aca="false">SUM(K218:K220)</f>
        <v>0</v>
      </c>
      <c r="L217" s="200"/>
      <c r="M217" s="200" t="n">
        <f aca="false">SUM(M218:M220)</f>
        <v>0</v>
      </c>
      <c r="N217" s="201"/>
      <c r="O217" s="201" t="n">
        <f aca="false">SUM(O218:O220)</f>
        <v>0</v>
      </c>
      <c r="P217" s="201"/>
      <c r="Q217" s="201" t="n">
        <f aca="false">SUM(Q218:Q220)</f>
        <v>0</v>
      </c>
      <c r="R217" s="201"/>
      <c r="S217" s="201"/>
      <c r="T217" s="202"/>
      <c r="U217" s="201" t="n">
        <f aca="false">SUM(U218:U220)</f>
        <v>0.51</v>
      </c>
      <c r="AE217" s="0" t="s">
        <v>146</v>
      </c>
    </row>
    <row r="218" customFormat="false" ht="13.2" hidden="false" customHeight="false" outlineLevel="1" collapsed="false">
      <c r="A218" s="187" t="n">
        <v>181</v>
      </c>
      <c r="B218" s="187" t="s">
        <v>515</v>
      </c>
      <c r="C218" s="188" t="s">
        <v>516</v>
      </c>
      <c r="D218" s="189" t="s">
        <v>358</v>
      </c>
      <c r="E218" s="190" t="n">
        <v>1</v>
      </c>
      <c r="F218" s="191"/>
      <c r="G218" s="192" t="n">
        <f aca="false">ROUND(E218*F218,2)</f>
        <v>0</v>
      </c>
      <c r="H218" s="191"/>
      <c r="I218" s="192" t="n">
        <f aca="false">ROUND(E218*H218,2)</f>
        <v>0</v>
      </c>
      <c r="J218" s="191"/>
      <c r="K218" s="192" t="n">
        <f aca="false">ROUND(E218*J218,2)</f>
        <v>0</v>
      </c>
      <c r="L218" s="192" t="n">
        <v>21</v>
      </c>
      <c r="M218" s="192" t="n">
        <f aca="false">G218*(1+L218/100)</f>
        <v>0</v>
      </c>
      <c r="N218" s="193" t="n">
        <v>0</v>
      </c>
      <c r="O218" s="193" t="n">
        <f aca="false">ROUND(E218*N218,5)</f>
        <v>0</v>
      </c>
      <c r="P218" s="193" t="n">
        <v>0</v>
      </c>
      <c r="Q218" s="193" t="n">
        <f aca="false">ROUND(E218*P218,5)</f>
        <v>0</v>
      </c>
      <c r="R218" s="193"/>
      <c r="S218" s="193"/>
      <c r="T218" s="194" t="n">
        <v>0.17167</v>
      </c>
      <c r="U218" s="193" t="n">
        <f aca="false">ROUND(E218*T218,2)</f>
        <v>0.17</v>
      </c>
      <c r="V218" s="195"/>
      <c r="W218" s="195"/>
      <c r="X218" s="195"/>
      <c r="Y218" s="195"/>
      <c r="Z218" s="195"/>
      <c r="AA218" s="195"/>
      <c r="AB218" s="195"/>
      <c r="AC218" s="195"/>
      <c r="AD218" s="195"/>
      <c r="AE218" s="195" t="s">
        <v>150</v>
      </c>
      <c r="AF218" s="195"/>
      <c r="AG218" s="195"/>
      <c r="AH218" s="195"/>
      <c r="AI218" s="195"/>
      <c r="AJ218" s="195"/>
      <c r="AK218" s="195"/>
      <c r="AL218" s="195"/>
      <c r="AM218" s="195"/>
      <c r="AN218" s="195"/>
      <c r="AO218" s="195"/>
      <c r="AP218" s="195"/>
      <c r="AQ218" s="195"/>
      <c r="AR218" s="195"/>
      <c r="AS218" s="195"/>
      <c r="AT218" s="195"/>
      <c r="AU218" s="195"/>
      <c r="AV218" s="195"/>
      <c r="AW218" s="195"/>
      <c r="AX218" s="195"/>
      <c r="AY218" s="195"/>
      <c r="AZ218" s="195"/>
      <c r="BA218" s="195"/>
      <c r="BB218" s="195"/>
      <c r="BC218" s="195"/>
      <c r="BD218" s="195"/>
      <c r="BE218" s="195"/>
      <c r="BF218" s="195"/>
      <c r="BG218" s="195"/>
      <c r="BH218" s="195"/>
    </row>
    <row r="219" customFormat="false" ht="13.2" hidden="false" customHeight="false" outlineLevel="1" collapsed="false">
      <c r="A219" s="187" t="n">
        <v>182</v>
      </c>
      <c r="B219" s="187" t="s">
        <v>517</v>
      </c>
      <c r="C219" s="188" t="s">
        <v>518</v>
      </c>
      <c r="D219" s="189" t="s">
        <v>358</v>
      </c>
      <c r="E219" s="190" t="n">
        <v>1</v>
      </c>
      <c r="F219" s="191"/>
      <c r="G219" s="192" t="n">
        <f aca="false">ROUND(E219*F219,2)</f>
        <v>0</v>
      </c>
      <c r="H219" s="191"/>
      <c r="I219" s="192" t="n">
        <f aca="false">ROUND(E219*H219,2)</f>
        <v>0</v>
      </c>
      <c r="J219" s="191"/>
      <c r="K219" s="192" t="n">
        <f aca="false">ROUND(E219*J219,2)</f>
        <v>0</v>
      </c>
      <c r="L219" s="192" t="n">
        <v>21</v>
      </c>
      <c r="M219" s="192" t="n">
        <f aca="false">G219*(1+L219/100)</f>
        <v>0</v>
      </c>
      <c r="N219" s="193" t="n">
        <v>0</v>
      </c>
      <c r="O219" s="193" t="n">
        <f aca="false">ROUND(E219*N219,5)</f>
        <v>0</v>
      </c>
      <c r="P219" s="193" t="n">
        <v>0</v>
      </c>
      <c r="Q219" s="193" t="n">
        <f aca="false">ROUND(E219*P219,5)</f>
        <v>0</v>
      </c>
      <c r="R219" s="193"/>
      <c r="S219" s="193"/>
      <c r="T219" s="194" t="n">
        <v>0.17167</v>
      </c>
      <c r="U219" s="193" t="n">
        <f aca="false">ROUND(E219*T219,2)</f>
        <v>0.17</v>
      </c>
      <c r="V219" s="195"/>
      <c r="W219" s="195"/>
      <c r="X219" s="195"/>
      <c r="Y219" s="195"/>
      <c r="Z219" s="195"/>
      <c r="AA219" s="195"/>
      <c r="AB219" s="195"/>
      <c r="AC219" s="195"/>
      <c r="AD219" s="195"/>
      <c r="AE219" s="195" t="s">
        <v>150</v>
      </c>
      <c r="AF219" s="195"/>
      <c r="AG219" s="195"/>
      <c r="AH219" s="195"/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5"/>
      <c r="AS219" s="195"/>
      <c r="AT219" s="195"/>
      <c r="AU219" s="195"/>
      <c r="AV219" s="195"/>
      <c r="AW219" s="195"/>
      <c r="AX219" s="195"/>
      <c r="AY219" s="195"/>
      <c r="AZ219" s="195"/>
      <c r="BA219" s="195"/>
      <c r="BB219" s="195"/>
      <c r="BC219" s="195"/>
      <c r="BD219" s="195"/>
      <c r="BE219" s="195"/>
      <c r="BF219" s="195"/>
      <c r="BG219" s="195"/>
      <c r="BH219" s="195"/>
    </row>
    <row r="220" customFormat="false" ht="13.2" hidden="false" customHeight="false" outlineLevel="1" collapsed="false">
      <c r="A220" s="187" t="n">
        <v>183</v>
      </c>
      <c r="B220" s="187" t="s">
        <v>519</v>
      </c>
      <c r="C220" s="188" t="s">
        <v>520</v>
      </c>
      <c r="D220" s="189" t="s">
        <v>358</v>
      </c>
      <c r="E220" s="190" t="n">
        <v>1</v>
      </c>
      <c r="F220" s="191"/>
      <c r="G220" s="192" t="n">
        <f aca="false">ROUND(E220*F220,2)</f>
        <v>0</v>
      </c>
      <c r="H220" s="191"/>
      <c r="I220" s="192" t="n">
        <f aca="false">ROUND(E220*H220,2)</f>
        <v>0</v>
      </c>
      <c r="J220" s="191"/>
      <c r="K220" s="192" t="n">
        <f aca="false">ROUND(E220*J220,2)</f>
        <v>0</v>
      </c>
      <c r="L220" s="192" t="n">
        <v>21</v>
      </c>
      <c r="M220" s="192" t="n">
        <f aca="false">G220*(1+L220/100)</f>
        <v>0</v>
      </c>
      <c r="N220" s="193" t="n">
        <v>0</v>
      </c>
      <c r="O220" s="193" t="n">
        <f aca="false">ROUND(E220*N220,5)</f>
        <v>0</v>
      </c>
      <c r="P220" s="193" t="n">
        <v>0</v>
      </c>
      <c r="Q220" s="193" t="n">
        <f aca="false">ROUND(E220*P220,5)</f>
        <v>0</v>
      </c>
      <c r="R220" s="193"/>
      <c r="S220" s="193"/>
      <c r="T220" s="194" t="n">
        <v>0.17167</v>
      </c>
      <c r="U220" s="193" t="n">
        <f aca="false">ROUND(E220*T220,2)</f>
        <v>0.17</v>
      </c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 t="s">
        <v>150</v>
      </c>
      <c r="AF220" s="195"/>
      <c r="AG220" s="195"/>
      <c r="AH220" s="195"/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</row>
    <row r="221" customFormat="false" ht="13.2" hidden="false" customHeight="false" outlineLevel="0" collapsed="false">
      <c r="A221" s="196" t="s">
        <v>145</v>
      </c>
      <c r="B221" s="196" t="s">
        <v>26</v>
      </c>
      <c r="C221" s="197" t="s">
        <v>27</v>
      </c>
      <c r="D221" s="198"/>
      <c r="E221" s="199"/>
      <c r="F221" s="200"/>
      <c r="G221" s="200" t="n">
        <f aca="false">SUMIF(AE222:AE228,"&lt;&gt;NOR",G222:G228)</f>
        <v>0</v>
      </c>
      <c r="H221" s="200"/>
      <c r="I221" s="200" t="n">
        <f aca="false">SUM(I222:I228)</f>
        <v>0</v>
      </c>
      <c r="J221" s="200"/>
      <c r="K221" s="200" t="n">
        <f aca="false">SUM(K222:K228)</f>
        <v>0</v>
      </c>
      <c r="L221" s="200"/>
      <c r="M221" s="200" t="n">
        <f aca="false">SUM(M222:M228)</f>
        <v>0</v>
      </c>
      <c r="N221" s="201"/>
      <c r="O221" s="201" t="n">
        <f aca="false">SUM(O222:O228)</f>
        <v>0</v>
      </c>
      <c r="P221" s="201"/>
      <c r="Q221" s="201" t="n">
        <f aca="false">SUM(Q222:Q228)</f>
        <v>0</v>
      </c>
      <c r="R221" s="201"/>
      <c r="S221" s="201"/>
      <c r="T221" s="202"/>
      <c r="U221" s="201" t="n">
        <f aca="false">SUM(U222:U228)</f>
        <v>0</v>
      </c>
      <c r="AE221" s="0" t="s">
        <v>146</v>
      </c>
    </row>
    <row r="222" customFormat="false" ht="13.2" hidden="false" customHeight="false" outlineLevel="1" collapsed="false">
      <c r="A222" s="187" t="n">
        <v>184</v>
      </c>
      <c r="B222" s="187" t="s">
        <v>521</v>
      </c>
      <c r="C222" s="188" t="s">
        <v>522</v>
      </c>
      <c r="D222" s="189" t="s">
        <v>523</v>
      </c>
      <c r="E222" s="190" t="n">
        <v>1</v>
      </c>
      <c r="F222" s="191"/>
      <c r="G222" s="192" t="n">
        <f aca="false">ROUND(E222*F222,2)</f>
        <v>0</v>
      </c>
      <c r="H222" s="191"/>
      <c r="I222" s="192" t="n">
        <f aca="false">ROUND(E222*H222,2)</f>
        <v>0</v>
      </c>
      <c r="J222" s="191"/>
      <c r="K222" s="192" t="n">
        <f aca="false">ROUND(E222*J222,2)</f>
        <v>0</v>
      </c>
      <c r="L222" s="192" t="n">
        <v>21</v>
      </c>
      <c r="M222" s="192" t="n">
        <f aca="false">G222*(1+L222/100)</f>
        <v>0</v>
      </c>
      <c r="N222" s="193" t="n">
        <v>0</v>
      </c>
      <c r="O222" s="193" t="n">
        <f aca="false">ROUND(E222*N222,5)</f>
        <v>0</v>
      </c>
      <c r="P222" s="193" t="n">
        <v>0</v>
      </c>
      <c r="Q222" s="193" t="n">
        <f aca="false">ROUND(E222*P222,5)</f>
        <v>0</v>
      </c>
      <c r="R222" s="193"/>
      <c r="S222" s="193"/>
      <c r="T222" s="194" t="n">
        <v>0</v>
      </c>
      <c r="U222" s="193" t="n">
        <f aca="false">ROUND(E222*T222,2)</f>
        <v>0</v>
      </c>
      <c r="V222" s="195"/>
      <c r="W222" s="195"/>
      <c r="X222" s="195"/>
      <c r="Y222" s="195"/>
      <c r="Z222" s="195"/>
      <c r="AA222" s="195"/>
      <c r="AB222" s="195"/>
      <c r="AC222" s="195"/>
      <c r="AD222" s="195"/>
      <c r="AE222" s="195" t="s">
        <v>150</v>
      </c>
      <c r="AF222" s="195"/>
      <c r="AG222" s="195"/>
      <c r="AH222" s="195"/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5"/>
      <c r="BC222" s="195"/>
      <c r="BD222" s="195"/>
      <c r="BE222" s="195"/>
      <c r="BF222" s="195"/>
      <c r="BG222" s="195"/>
      <c r="BH222" s="195"/>
    </row>
    <row r="223" customFormat="false" ht="13.2" hidden="false" customHeight="false" outlineLevel="1" collapsed="false">
      <c r="A223" s="187" t="n">
        <v>185</v>
      </c>
      <c r="B223" s="187" t="s">
        <v>524</v>
      </c>
      <c r="C223" s="188" t="s">
        <v>525</v>
      </c>
      <c r="D223" s="189" t="s">
        <v>523</v>
      </c>
      <c r="E223" s="190" t="n">
        <v>1</v>
      </c>
      <c r="F223" s="191"/>
      <c r="G223" s="192" t="n">
        <f aca="false">ROUND(E223*F223,2)</f>
        <v>0</v>
      </c>
      <c r="H223" s="191"/>
      <c r="I223" s="192" t="n">
        <f aca="false">ROUND(E223*H223,2)</f>
        <v>0</v>
      </c>
      <c r="J223" s="191"/>
      <c r="K223" s="192" t="n">
        <f aca="false">ROUND(E223*J223,2)</f>
        <v>0</v>
      </c>
      <c r="L223" s="192" t="n">
        <v>21</v>
      </c>
      <c r="M223" s="192" t="n">
        <f aca="false">G223*(1+L223/100)</f>
        <v>0</v>
      </c>
      <c r="N223" s="193" t="n">
        <v>0</v>
      </c>
      <c r="O223" s="193" t="n">
        <f aca="false">ROUND(E223*N223,5)</f>
        <v>0</v>
      </c>
      <c r="P223" s="193" t="n">
        <v>0</v>
      </c>
      <c r="Q223" s="193" t="n">
        <f aca="false">ROUND(E223*P223,5)</f>
        <v>0</v>
      </c>
      <c r="R223" s="193"/>
      <c r="S223" s="193"/>
      <c r="T223" s="194" t="n">
        <v>0</v>
      </c>
      <c r="U223" s="193" t="n">
        <f aca="false">ROUND(E223*T223,2)</f>
        <v>0</v>
      </c>
      <c r="V223" s="195"/>
      <c r="W223" s="195"/>
      <c r="X223" s="195"/>
      <c r="Y223" s="195"/>
      <c r="Z223" s="195"/>
      <c r="AA223" s="195"/>
      <c r="AB223" s="195"/>
      <c r="AC223" s="195"/>
      <c r="AD223" s="195"/>
      <c r="AE223" s="195" t="s">
        <v>150</v>
      </c>
      <c r="AF223" s="195"/>
      <c r="AG223" s="195"/>
      <c r="AH223" s="195"/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5"/>
      <c r="BC223" s="195"/>
      <c r="BD223" s="195"/>
      <c r="BE223" s="195"/>
      <c r="BF223" s="195"/>
      <c r="BG223" s="195"/>
      <c r="BH223" s="195"/>
    </row>
    <row r="224" customFormat="false" ht="13.2" hidden="false" customHeight="false" outlineLevel="1" collapsed="false">
      <c r="A224" s="187" t="n">
        <v>186</v>
      </c>
      <c r="B224" s="187" t="s">
        <v>526</v>
      </c>
      <c r="C224" s="188" t="s">
        <v>527</v>
      </c>
      <c r="D224" s="189" t="s">
        <v>523</v>
      </c>
      <c r="E224" s="190" t="n">
        <v>1</v>
      </c>
      <c r="F224" s="191"/>
      <c r="G224" s="192" t="n">
        <f aca="false">ROUND(E224*F224,2)</f>
        <v>0</v>
      </c>
      <c r="H224" s="191"/>
      <c r="I224" s="192" t="n">
        <f aca="false">ROUND(E224*H224,2)</f>
        <v>0</v>
      </c>
      <c r="J224" s="191"/>
      <c r="K224" s="192" t="n">
        <f aca="false">ROUND(E224*J224,2)</f>
        <v>0</v>
      </c>
      <c r="L224" s="192" t="n">
        <v>21</v>
      </c>
      <c r="M224" s="192" t="n">
        <f aca="false">G224*(1+L224/100)</f>
        <v>0</v>
      </c>
      <c r="N224" s="193" t="n">
        <v>0</v>
      </c>
      <c r="O224" s="193" t="n">
        <f aca="false">ROUND(E224*N224,5)</f>
        <v>0</v>
      </c>
      <c r="P224" s="193" t="n">
        <v>0</v>
      </c>
      <c r="Q224" s="193" t="n">
        <f aca="false">ROUND(E224*P224,5)</f>
        <v>0</v>
      </c>
      <c r="R224" s="193"/>
      <c r="S224" s="193"/>
      <c r="T224" s="194" t="n">
        <v>0</v>
      </c>
      <c r="U224" s="193" t="n">
        <f aca="false">ROUND(E224*T224,2)</f>
        <v>0</v>
      </c>
      <c r="V224" s="195"/>
      <c r="W224" s="195"/>
      <c r="X224" s="195"/>
      <c r="Y224" s="195"/>
      <c r="Z224" s="195"/>
      <c r="AA224" s="195"/>
      <c r="AB224" s="195"/>
      <c r="AC224" s="195"/>
      <c r="AD224" s="195"/>
      <c r="AE224" s="195" t="s">
        <v>150</v>
      </c>
      <c r="AF224" s="195"/>
      <c r="AG224" s="195"/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</row>
    <row r="225" customFormat="false" ht="13.2" hidden="false" customHeight="false" outlineLevel="1" collapsed="false">
      <c r="A225" s="187" t="n">
        <v>187</v>
      </c>
      <c r="B225" s="187" t="s">
        <v>528</v>
      </c>
      <c r="C225" s="188" t="s">
        <v>529</v>
      </c>
      <c r="D225" s="189" t="s">
        <v>523</v>
      </c>
      <c r="E225" s="190" t="n">
        <v>1</v>
      </c>
      <c r="F225" s="191"/>
      <c r="G225" s="192" t="n">
        <f aca="false">ROUND(E225*F225,2)</f>
        <v>0</v>
      </c>
      <c r="H225" s="191"/>
      <c r="I225" s="192" t="n">
        <f aca="false">ROUND(E225*H225,2)</f>
        <v>0</v>
      </c>
      <c r="J225" s="191"/>
      <c r="K225" s="192" t="n">
        <f aca="false">ROUND(E225*J225,2)</f>
        <v>0</v>
      </c>
      <c r="L225" s="192" t="n">
        <v>21</v>
      </c>
      <c r="M225" s="192" t="n">
        <f aca="false">G225*(1+L225/100)</f>
        <v>0</v>
      </c>
      <c r="N225" s="193" t="n">
        <v>0</v>
      </c>
      <c r="O225" s="193" t="n">
        <f aca="false">ROUND(E225*N225,5)</f>
        <v>0</v>
      </c>
      <c r="P225" s="193" t="n">
        <v>0</v>
      </c>
      <c r="Q225" s="193" t="n">
        <f aca="false">ROUND(E225*P225,5)</f>
        <v>0</v>
      </c>
      <c r="R225" s="193"/>
      <c r="S225" s="193"/>
      <c r="T225" s="194" t="n">
        <v>0</v>
      </c>
      <c r="U225" s="193" t="n">
        <f aca="false">ROUND(E225*T225,2)</f>
        <v>0</v>
      </c>
      <c r="V225" s="195"/>
      <c r="W225" s="195"/>
      <c r="X225" s="195"/>
      <c r="Y225" s="195"/>
      <c r="Z225" s="195"/>
      <c r="AA225" s="195"/>
      <c r="AB225" s="195"/>
      <c r="AC225" s="195"/>
      <c r="AD225" s="195"/>
      <c r="AE225" s="195" t="s">
        <v>150</v>
      </c>
      <c r="AF225" s="195"/>
      <c r="AG225" s="195"/>
      <c r="AH225" s="195"/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5"/>
      <c r="BC225" s="195"/>
      <c r="BD225" s="195"/>
      <c r="BE225" s="195"/>
      <c r="BF225" s="195"/>
      <c r="BG225" s="195"/>
      <c r="BH225" s="195"/>
    </row>
    <row r="226" customFormat="false" ht="13.2" hidden="false" customHeight="false" outlineLevel="1" collapsed="false">
      <c r="A226" s="187" t="n">
        <v>188</v>
      </c>
      <c r="B226" s="187" t="s">
        <v>530</v>
      </c>
      <c r="C226" s="188" t="s">
        <v>531</v>
      </c>
      <c r="D226" s="189" t="s">
        <v>523</v>
      </c>
      <c r="E226" s="190" t="n">
        <v>1</v>
      </c>
      <c r="F226" s="191"/>
      <c r="G226" s="192" t="n">
        <f aca="false">ROUND(E226*F226,2)</f>
        <v>0</v>
      </c>
      <c r="H226" s="191"/>
      <c r="I226" s="192" t="n">
        <f aca="false">ROUND(E226*H226,2)</f>
        <v>0</v>
      </c>
      <c r="J226" s="191"/>
      <c r="K226" s="192" t="n">
        <f aca="false">ROUND(E226*J226,2)</f>
        <v>0</v>
      </c>
      <c r="L226" s="192" t="n">
        <v>21</v>
      </c>
      <c r="M226" s="192" t="n">
        <f aca="false">G226*(1+L226/100)</f>
        <v>0</v>
      </c>
      <c r="N226" s="193" t="n">
        <v>0</v>
      </c>
      <c r="O226" s="193" t="n">
        <f aca="false">ROUND(E226*N226,5)</f>
        <v>0</v>
      </c>
      <c r="P226" s="193" t="n">
        <v>0</v>
      </c>
      <c r="Q226" s="193" t="n">
        <f aca="false">ROUND(E226*P226,5)</f>
        <v>0</v>
      </c>
      <c r="R226" s="193"/>
      <c r="S226" s="193"/>
      <c r="T226" s="194" t="n">
        <v>0</v>
      </c>
      <c r="U226" s="193" t="n">
        <f aca="false">ROUND(E226*T226,2)</f>
        <v>0</v>
      </c>
      <c r="V226" s="195"/>
      <c r="W226" s="195"/>
      <c r="X226" s="195"/>
      <c r="Y226" s="195"/>
      <c r="Z226" s="195"/>
      <c r="AA226" s="195"/>
      <c r="AB226" s="195"/>
      <c r="AC226" s="195"/>
      <c r="AD226" s="195"/>
      <c r="AE226" s="195" t="s">
        <v>150</v>
      </c>
      <c r="AF226" s="195"/>
      <c r="AG226" s="195"/>
      <c r="AH226" s="195"/>
      <c r="AI226" s="195"/>
      <c r="AJ226" s="195"/>
      <c r="AK226" s="195"/>
      <c r="AL226" s="195"/>
      <c r="AM226" s="195"/>
      <c r="AN226" s="195"/>
      <c r="AO226" s="195"/>
      <c r="AP226" s="195"/>
      <c r="AQ226" s="195"/>
      <c r="AR226" s="195"/>
      <c r="AS226" s="195"/>
      <c r="AT226" s="195"/>
      <c r="AU226" s="195"/>
      <c r="AV226" s="195"/>
      <c r="AW226" s="195"/>
      <c r="AX226" s="195"/>
      <c r="AY226" s="195"/>
      <c r="AZ226" s="195"/>
      <c r="BA226" s="195"/>
      <c r="BB226" s="195"/>
      <c r="BC226" s="195"/>
      <c r="BD226" s="195"/>
      <c r="BE226" s="195"/>
      <c r="BF226" s="195"/>
      <c r="BG226" s="195"/>
      <c r="BH226" s="195"/>
    </row>
    <row r="227" customFormat="false" ht="13.2" hidden="false" customHeight="false" outlineLevel="1" collapsed="false">
      <c r="A227" s="187" t="n">
        <v>189</v>
      </c>
      <c r="B227" s="187" t="s">
        <v>532</v>
      </c>
      <c r="C227" s="188" t="s">
        <v>533</v>
      </c>
      <c r="D227" s="189" t="s">
        <v>523</v>
      </c>
      <c r="E227" s="190" t="n">
        <v>1</v>
      </c>
      <c r="F227" s="191"/>
      <c r="G227" s="192" t="n">
        <f aca="false">ROUND(E227*F227,2)</f>
        <v>0</v>
      </c>
      <c r="H227" s="191"/>
      <c r="I227" s="192" t="n">
        <f aca="false">ROUND(E227*H227,2)</f>
        <v>0</v>
      </c>
      <c r="J227" s="191"/>
      <c r="K227" s="192" t="n">
        <f aca="false">ROUND(E227*J227,2)</f>
        <v>0</v>
      </c>
      <c r="L227" s="192" t="n">
        <v>21</v>
      </c>
      <c r="M227" s="192" t="n">
        <f aca="false">G227*(1+L227/100)</f>
        <v>0</v>
      </c>
      <c r="N227" s="193" t="n">
        <v>0</v>
      </c>
      <c r="O227" s="193" t="n">
        <f aca="false">ROUND(E227*N227,5)</f>
        <v>0</v>
      </c>
      <c r="P227" s="193" t="n">
        <v>0</v>
      </c>
      <c r="Q227" s="193" t="n">
        <f aca="false">ROUND(E227*P227,5)</f>
        <v>0</v>
      </c>
      <c r="R227" s="193"/>
      <c r="S227" s="193"/>
      <c r="T227" s="194" t="n">
        <v>0</v>
      </c>
      <c r="U227" s="193" t="n">
        <f aca="false">ROUND(E227*T227,2)</f>
        <v>0</v>
      </c>
      <c r="V227" s="195"/>
      <c r="W227" s="195"/>
      <c r="X227" s="195"/>
      <c r="Y227" s="195"/>
      <c r="Z227" s="195"/>
      <c r="AA227" s="195"/>
      <c r="AB227" s="195"/>
      <c r="AC227" s="195"/>
      <c r="AD227" s="195"/>
      <c r="AE227" s="195" t="s">
        <v>150</v>
      </c>
      <c r="AF227" s="195"/>
      <c r="AG227" s="195"/>
      <c r="AH227" s="195"/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5"/>
      <c r="AS227" s="195"/>
      <c r="AT227" s="195"/>
      <c r="AU227" s="195"/>
      <c r="AV227" s="195"/>
      <c r="AW227" s="195"/>
      <c r="AX227" s="195"/>
      <c r="AY227" s="195"/>
      <c r="AZ227" s="195"/>
      <c r="BA227" s="195"/>
      <c r="BB227" s="195"/>
      <c r="BC227" s="195"/>
      <c r="BD227" s="195"/>
      <c r="BE227" s="195"/>
      <c r="BF227" s="195"/>
      <c r="BG227" s="195"/>
      <c r="BH227" s="195"/>
    </row>
    <row r="228" customFormat="false" ht="13.2" hidden="false" customHeight="false" outlineLevel="1" collapsed="false">
      <c r="A228" s="203" t="n">
        <v>190</v>
      </c>
      <c r="B228" s="203" t="s">
        <v>534</v>
      </c>
      <c r="C228" s="204" t="s">
        <v>535</v>
      </c>
      <c r="D228" s="205" t="s">
        <v>523</v>
      </c>
      <c r="E228" s="206" t="n">
        <v>1</v>
      </c>
      <c r="F228" s="207"/>
      <c r="G228" s="208" t="n">
        <f aca="false">ROUND(E228*F228,2)</f>
        <v>0</v>
      </c>
      <c r="H228" s="207"/>
      <c r="I228" s="208" t="n">
        <f aca="false">ROUND(E228*H228,2)</f>
        <v>0</v>
      </c>
      <c r="J228" s="207"/>
      <c r="K228" s="208" t="n">
        <f aca="false">ROUND(E228*J228,2)</f>
        <v>0</v>
      </c>
      <c r="L228" s="208" t="n">
        <v>21</v>
      </c>
      <c r="M228" s="208" t="n">
        <f aca="false">G228*(1+L228/100)</f>
        <v>0</v>
      </c>
      <c r="N228" s="209" t="n">
        <v>0</v>
      </c>
      <c r="O228" s="209" t="n">
        <f aca="false">ROUND(E228*N228,5)</f>
        <v>0</v>
      </c>
      <c r="P228" s="209" t="n">
        <v>0</v>
      </c>
      <c r="Q228" s="209" t="n">
        <f aca="false">ROUND(E228*P228,5)</f>
        <v>0</v>
      </c>
      <c r="R228" s="209"/>
      <c r="S228" s="209"/>
      <c r="T228" s="210" t="n">
        <v>0</v>
      </c>
      <c r="U228" s="209" t="n">
        <f aca="false">ROUND(E228*T228,2)</f>
        <v>0</v>
      </c>
      <c r="V228" s="195"/>
      <c r="W228" s="195"/>
      <c r="X228" s="195"/>
      <c r="Y228" s="195"/>
      <c r="Z228" s="195"/>
      <c r="AA228" s="195"/>
      <c r="AB228" s="195"/>
      <c r="AC228" s="195"/>
      <c r="AD228" s="195"/>
      <c r="AE228" s="195" t="s">
        <v>150</v>
      </c>
      <c r="AF228" s="195"/>
      <c r="AG228" s="195"/>
      <c r="AH228" s="195"/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5"/>
      <c r="AS228" s="195"/>
      <c r="AT228" s="195"/>
      <c r="AU228" s="195"/>
      <c r="AV228" s="195"/>
      <c r="AW228" s="195"/>
      <c r="AX228" s="195"/>
      <c r="AY228" s="195"/>
      <c r="AZ228" s="195"/>
      <c r="BA228" s="195"/>
      <c r="BB228" s="195"/>
      <c r="BC228" s="195"/>
      <c r="BD228" s="195"/>
      <c r="BE228" s="195"/>
      <c r="BF228" s="195"/>
      <c r="BG228" s="195"/>
      <c r="BH228" s="195"/>
    </row>
    <row r="229" customFormat="false" ht="13.2" hidden="false" customHeight="false" outlineLevel="0" collapsed="false">
      <c r="A229" s="159"/>
      <c r="B229" s="165"/>
      <c r="C229" s="211"/>
      <c r="D229" s="159"/>
      <c r="E229" s="159"/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AC229" s="0" t="n">
        <v>15</v>
      </c>
      <c r="AD229" s="0" t="n">
        <v>21</v>
      </c>
    </row>
    <row r="230" customFormat="false" ht="13.2" hidden="false" customHeight="false" outlineLevel="0" collapsed="false">
      <c r="A230" s="212"/>
      <c r="B230" s="213" t="n">
        <v>26</v>
      </c>
      <c r="C230" s="214"/>
      <c r="D230" s="215"/>
      <c r="E230" s="215"/>
      <c r="F230" s="215"/>
      <c r="G230" s="216" t="n">
        <f aca="false">G8+G20+G33+G46+G55+G65+G70+G73+G77+G84+G88+G90+G92+G95+G97+G105+G115+G127+G135+G137+G142+G151+G174+G183+G194+G200+G204+G211+G213+G217+G221</f>
        <v>0</v>
      </c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AC230" s="0" t="n">
        <f aca="false">SUMIF(L7:L228,AC229,G7:G228)</f>
        <v>0</v>
      </c>
      <c r="AD230" s="0" t="n">
        <f aca="false">SUMIF(L7:L228,AD229,G7:G228)</f>
        <v>0</v>
      </c>
      <c r="AE230" s="0" t="s">
        <v>536</v>
      </c>
    </row>
    <row r="231" customFormat="false" ht="13.2" hidden="false" customHeight="false" outlineLevel="0" collapsed="false">
      <c r="A231" s="159"/>
      <c r="B231" s="165"/>
      <c r="C231" s="211"/>
      <c r="D231" s="159"/>
      <c r="E231" s="159"/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</row>
    <row r="232" customFormat="false" ht="13.2" hidden="false" customHeight="false" outlineLevel="0" collapsed="false">
      <c r="A232" s="159"/>
      <c r="B232" s="165"/>
      <c r="C232" s="211"/>
      <c r="D232" s="159"/>
      <c r="E232" s="159"/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</row>
    <row r="233" customFormat="false" ht="13.2" hidden="false" customHeight="false" outlineLevel="0" collapsed="false">
      <c r="A233" s="217" t="n">
        <v>33</v>
      </c>
      <c r="B233" s="217"/>
      <c r="C233" s="217"/>
      <c r="D233" s="159"/>
      <c r="E233" s="159"/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</row>
    <row r="234" customFormat="false" ht="13.2" hidden="false" customHeight="false" outlineLevel="0" collapsed="false">
      <c r="A234" s="218"/>
      <c r="B234" s="218"/>
      <c r="C234" s="218"/>
      <c r="D234" s="218"/>
      <c r="E234" s="218"/>
      <c r="F234" s="218"/>
      <c r="G234" s="218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AE234" s="0" t="s">
        <v>537</v>
      </c>
    </row>
    <row r="235" customFormat="false" ht="13.2" hidden="false" customHeight="false" outlineLevel="0" collapsed="false">
      <c r="A235" s="218"/>
      <c r="B235" s="218"/>
      <c r="C235" s="218"/>
      <c r="D235" s="218"/>
      <c r="E235" s="218"/>
      <c r="F235" s="218"/>
      <c r="G235" s="218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</row>
    <row r="236" customFormat="false" ht="13.2" hidden="false" customHeight="false" outlineLevel="0" collapsed="false">
      <c r="A236" s="218"/>
      <c r="B236" s="218"/>
      <c r="C236" s="218"/>
      <c r="D236" s="218"/>
      <c r="E236" s="218"/>
      <c r="F236" s="218"/>
      <c r="G236" s="218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</row>
    <row r="237" customFormat="false" ht="13.2" hidden="false" customHeight="false" outlineLevel="0" collapsed="false">
      <c r="A237" s="218"/>
      <c r="B237" s="218"/>
      <c r="C237" s="218"/>
      <c r="D237" s="218"/>
      <c r="E237" s="218"/>
      <c r="F237" s="218"/>
      <c r="G237" s="218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</row>
    <row r="238" customFormat="false" ht="13.2" hidden="false" customHeight="false" outlineLevel="0" collapsed="false">
      <c r="A238" s="218"/>
      <c r="B238" s="218"/>
      <c r="C238" s="218"/>
      <c r="D238" s="218"/>
      <c r="E238" s="218"/>
      <c r="F238" s="218"/>
      <c r="G238" s="218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</row>
    <row r="239" customFormat="false" ht="13.2" hidden="false" customHeight="false" outlineLevel="0" collapsed="false">
      <c r="A239" s="159"/>
      <c r="B239" s="165"/>
      <c r="C239" s="211"/>
      <c r="D239" s="159"/>
      <c r="E239" s="159"/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</row>
    <row r="240" customFormat="false" ht="13.2" hidden="false" customHeight="false" outlineLevel="0" collapsed="false">
      <c r="C240" s="219"/>
      <c r="AE240" s="0" t="s">
        <v>538</v>
      </c>
    </row>
  </sheetData>
  <mergeCells count="6">
    <mergeCell ref="A1:G1"/>
    <mergeCell ref="C2:G2"/>
    <mergeCell ref="C3:G3"/>
    <mergeCell ref="C4:G4"/>
    <mergeCell ref="A233:C233"/>
    <mergeCell ref="A234:G238"/>
  </mergeCells>
  <printOptions headings="false" gridLines="true" gridLinesSet="true" horizontalCentered="false" verticalCentered="false"/>
  <pageMargins left="0.39375" right="0.393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LibreOffice/6.2.2.2$Windows_X86_64 LibreOffice_project/2b840030fec2aae0fd2658d8d4f9548af4e3518d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Karlos</dc:creator>
  <dc:description/>
  <dc:language>cs-CZ</dc:language>
  <cp:lastModifiedBy/>
  <cp:lastPrinted>2020-05-12T06:35:16Z</cp:lastPrinted>
  <dcterms:modified xsi:type="dcterms:W3CDTF">2020-06-19T12:29:07Z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